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40" windowWidth="15135" windowHeight="9180" tabRatio="915"/>
  </bookViews>
  <sheets>
    <sheet name="პოლისების რაოდენობა" sheetId="16" r:id="rId1"/>
    <sheet name="სატ. საშუალებათა რაოდენობა" sheetId="15" r:id="rId2"/>
    <sheet name="პრემიები(დაზღვევა)" sheetId="4" r:id="rId3"/>
    <sheet name="გამომუშავებული პრემია(დაზღვევა)" sheetId="14" r:id="rId4"/>
    <sheet name="ზარალები(დაზღვევა)" sheetId="5" r:id="rId5"/>
    <sheet name="ბაზრის სტრუქტურა(დაზღვევა)" sheetId="8" r:id="rId6"/>
    <sheet name="პრემიები(მიღებული გადაზღვევა)" sheetId="17" r:id="rId7"/>
    <sheet name="გამომუშავებული პრემია(მიღ. გად)" sheetId="18" r:id="rId8"/>
    <sheet name="ზარალები(მიღებული გადაზღვევა)" sheetId="19" r:id="rId9"/>
    <sheet name="ბაზრის სტრუქტურა(მიღ. გადაზღვ.)" sheetId="20" r:id="rId10"/>
  </sheets>
  <definedNames>
    <definedName name="_xlnm._FilterDatabase" localSheetId="3" hidden="1">'გამომუშავებული პრემია(დაზღვევა)'!$A$4:$AP$4</definedName>
    <definedName name="_xlnm._FilterDatabase" localSheetId="7" hidden="1">'გამომუშავებული პრემია(მიღ. გად)'!$A$5:$AP$5</definedName>
    <definedName name="_xlnm._FilterDatabase" localSheetId="4" hidden="1">'ზარალები(დაზღვევა)'!$A$5:$AP$5</definedName>
    <definedName name="_xlnm._FilterDatabase" localSheetId="8" hidden="1">'ზარალები(მიღებული გადაზღვევა)'!$A$6:$AN$20</definedName>
    <definedName name="_xlnm._FilterDatabase" localSheetId="2" hidden="1">'პრემიები(დაზღვევა)'!$A$5:$AR$19</definedName>
    <definedName name="_xlnm._FilterDatabase" localSheetId="6" hidden="1">'პრემიები(მიღებული გადაზღვევა)'!$A$5:$AN$5</definedName>
  </definedNames>
  <calcPr calcId="124519"/>
</workbook>
</file>

<file path=xl/calcChain.xml><?xml version="1.0" encoding="utf-8"?>
<calcChain xmlns="http://schemas.openxmlformats.org/spreadsheetml/2006/main">
  <c r="AB15" i="5"/>
  <c r="L15"/>
  <c r="J15"/>
  <c r="C19" i="17" l="1"/>
  <c r="C7" i="20" s="1"/>
  <c r="AL20" i="19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N19"/>
  <c r="AM19"/>
  <c r="AN18"/>
  <c r="AM18"/>
  <c r="AN17"/>
  <c r="AM17"/>
  <c r="AN16"/>
  <c r="AM16"/>
  <c r="AN15"/>
  <c r="AM15"/>
  <c r="AN14"/>
  <c r="AM14"/>
  <c r="AN13"/>
  <c r="AM13"/>
  <c r="AN12"/>
  <c r="AM12"/>
  <c r="AN11"/>
  <c r="AM11"/>
  <c r="AN10"/>
  <c r="AM10"/>
  <c r="AN9"/>
  <c r="AM9"/>
  <c r="AN8"/>
  <c r="AM8"/>
  <c r="AN7"/>
  <c r="AM7"/>
  <c r="AL19" i="18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N18"/>
  <c r="AM18"/>
  <c r="AN17"/>
  <c r="AM17"/>
  <c r="AN16"/>
  <c r="AM16"/>
  <c r="AN15"/>
  <c r="AM15"/>
  <c r="AN14"/>
  <c r="AM14"/>
  <c r="AN13"/>
  <c r="AM13"/>
  <c r="AN12"/>
  <c r="AM12"/>
  <c r="AN11"/>
  <c r="AM11"/>
  <c r="AN10"/>
  <c r="AM10"/>
  <c r="AN9"/>
  <c r="AM9"/>
  <c r="AN8"/>
  <c r="AM8"/>
  <c r="AN7"/>
  <c r="AM7"/>
  <c r="AN6"/>
  <c r="AM6"/>
  <c r="AL19" i="17"/>
  <c r="AK19"/>
  <c r="C24" i="20" s="1"/>
  <c r="AJ19" i="17"/>
  <c r="AI19"/>
  <c r="C23" i="20" s="1"/>
  <c r="AH19" i="17"/>
  <c r="AG19"/>
  <c r="C22" i="20" s="1"/>
  <c r="AF19" i="17"/>
  <c r="AE19"/>
  <c r="C21" i="20" s="1"/>
  <c r="AD19" i="17"/>
  <c r="AC19"/>
  <c r="C20" i="20" s="1"/>
  <c r="AB19" i="17"/>
  <c r="AA19"/>
  <c r="C19" i="20" s="1"/>
  <c r="Z19" i="17"/>
  <c r="Y19"/>
  <c r="C18" i="20" s="1"/>
  <c r="X19" i="17"/>
  <c r="W19"/>
  <c r="C17" i="20" s="1"/>
  <c r="V19" i="17"/>
  <c r="U19"/>
  <c r="C16" i="20" s="1"/>
  <c r="T19" i="17"/>
  <c r="S19"/>
  <c r="C15" i="20" s="1"/>
  <c r="R19" i="17"/>
  <c r="Q19"/>
  <c r="C14" i="20" s="1"/>
  <c r="P19" i="17"/>
  <c r="O19"/>
  <c r="C13" i="20" s="1"/>
  <c r="N19" i="17"/>
  <c r="M19"/>
  <c r="C12" i="20" s="1"/>
  <c r="L19" i="17"/>
  <c r="K19"/>
  <c r="C11" i="20" s="1"/>
  <c r="J19" i="17"/>
  <c r="I19"/>
  <c r="C10" i="20" s="1"/>
  <c r="H19" i="17"/>
  <c r="G19"/>
  <c r="C9" i="20" s="1"/>
  <c r="F19" i="17"/>
  <c r="E19"/>
  <c r="C8" i="20" s="1"/>
  <c r="D19" i="17"/>
  <c r="AN18"/>
  <c r="AM18"/>
  <c r="AN17"/>
  <c r="AM17"/>
  <c r="AN16"/>
  <c r="AM16"/>
  <c r="AN15"/>
  <c r="AM15"/>
  <c r="AN14"/>
  <c r="AM14"/>
  <c r="AN13"/>
  <c r="AM13"/>
  <c r="AN12"/>
  <c r="AM12"/>
  <c r="AN11"/>
  <c r="AM11"/>
  <c r="AN10"/>
  <c r="AM10"/>
  <c r="AN8"/>
  <c r="AM8"/>
  <c r="AN9"/>
  <c r="AM9"/>
  <c r="AN7"/>
  <c r="AM7"/>
  <c r="AN6"/>
  <c r="AM6"/>
  <c r="AM19" s="1"/>
  <c r="AM15" i="14"/>
  <c r="AN15"/>
  <c r="AN20" i="19" l="1"/>
  <c r="AM20"/>
  <c r="AN19" i="18"/>
  <c r="AM19"/>
  <c r="AN19" i="17"/>
  <c r="C25" i="20"/>
  <c r="D10" s="1"/>
  <c r="J12" i="5"/>
  <c r="F12"/>
  <c r="AJ16"/>
  <c r="AF17"/>
  <c r="J17"/>
  <c r="D17" i="20" l="1"/>
  <c r="D21"/>
  <c r="D13"/>
  <c r="D9"/>
  <c r="D22"/>
  <c r="D18"/>
  <c r="D14"/>
  <c r="D24"/>
  <c r="D19"/>
  <c r="D15"/>
  <c r="D11"/>
  <c r="D7"/>
  <c r="D23"/>
  <c r="D20"/>
  <c r="D16"/>
  <c r="D12"/>
  <c r="D8"/>
  <c r="N13" i="5"/>
  <c r="L13"/>
  <c r="J13"/>
  <c r="D13"/>
  <c r="D25" i="20" l="1"/>
  <c r="AM5" i="14" l="1"/>
  <c r="AN5"/>
  <c r="L14" i="5"/>
  <c r="J14"/>
  <c r="D14"/>
  <c r="AL19" l="1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L18" i="14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L19" i="4"/>
  <c r="AK19"/>
  <c r="C24" i="8" s="1"/>
  <c r="AJ19" i="4"/>
  <c r="AI19"/>
  <c r="C23" i="8" s="1"/>
  <c r="AH19" i="4"/>
  <c r="AG19"/>
  <c r="C22" i="8" s="1"/>
  <c r="AF19" i="4"/>
  <c r="AE19"/>
  <c r="C21" i="8" s="1"/>
  <c r="AD19" i="4"/>
  <c r="AC19"/>
  <c r="C20" i="8" s="1"/>
  <c r="AB19" i="4"/>
  <c r="AA19"/>
  <c r="C19" i="8" s="1"/>
  <c r="Z19" i="4"/>
  <c r="Y19"/>
  <c r="C18" i="8" s="1"/>
  <c r="X19" i="4"/>
  <c r="W19"/>
  <c r="C17" i="8" s="1"/>
  <c r="V19" i="4"/>
  <c r="U19"/>
  <c r="C16" i="8" s="1"/>
  <c r="T19" i="4"/>
  <c r="S19"/>
  <c r="C15" i="8" s="1"/>
  <c r="R19" i="4"/>
  <c r="Q19"/>
  <c r="C14" i="8" s="1"/>
  <c r="P19" i="4"/>
  <c r="O19"/>
  <c r="C13" i="8" s="1"/>
  <c r="N19" i="4"/>
  <c r="M19"/>
  <c r="C12" i="8" s="1"/>
  <c r="L19" i="4"/>
  <c r="K19"/>
  <c r="C11" i="8" s="1"/>
  <c r="J19" i="4"/>
  <c r="I19"/>
  <c r="C10" i="8" s="1"/>
  <c r="H19" i="4"/>
  <c r="G19"/>
  <c r="C9" i="8" s="1"/>
  <c r="F19" i="4"/>
  <c r="E19"/>
  <c r="C8" i="8" s="1"/>
  <c r="D19" i="4"/>
  <c r="C19"/>
  <c r="C7" i="8" s="1"/>
  <c r="AN7" i="5" l="1"/>
  <c r="AN6"/>
  <c r="AN9"/>
  <c r="AN11"/>
  <c r="AN10"/>
  <c r="AN17"/>
  <c r="AN12"/>
  <c r="AN14"/>
  <c r="AN13"/>
  <c r="AN16"/>
  <c r="AN18"/>
  <c r="AN15"/>
  <c r="AN8"/>
  <c r="AM11"/>
  <c r="AN14" i="14"/>
  <c r="AN13"/>
  <c r="AN11"/>
  <c r="AN7"/>
  <c r="AN6"/>
  <c r="AM10"/>
  <c r="AM7"/>
  <c r="AN12"/>
  <c r="AM13" i="4"/>
  <c r="AN14"/>
  <c r="AM16"/>
  <c r="AN10"/>
  <c r="AM9"/>
  <c r="AM11"/>
  <c r="AM16" i="5"/>
  <c r="AM18"/>
  <c r="AM10"/>
  <c r="AM12"/>
  <c r="AM14"/>
  <c r="AN16" i="14"/>
  <c r="AN17"/>
  <c r="AN10"/>
  <c r="AM12"/>
  <c r="AM13"/>
  <c r="AN8" i="4"/>
  <c r="AN11"/>
  <c r="AM14"/>
  <c r="AN9"/>
  <c r="AM12"/>
  <c r="AN17"/>
  <c r="AN6"/>
  <c r="AM15"/>
  <c r="AN13"/>
  <c r="AM8"/>
  <c r="AN18"/>
  <c r="AM18"/>
  <c r="AN12"/>
  <c r="AM10"/>
  <c r="AM17"/>
  <c r="AM6"/>
  <c r="AN16"/>
  <c r="AN15"/>
  <c r="AM7"/>
  <c r="AM15" i="5"/>
  <c r="AM13"/>
  <c r="AM17"/>
  <c r="AM9"/>
  <c r="AM7"/>
  <c r="AM6"/>
  <c r="AM8"/>
  <c r="AM6" i="14"/>
  <c r="AM9"/>
  <c r="AM11"/>
  <c r="AM14"/>
  <c r="AM17"/>
  <c r="AM16"/>
  <c r="AN9"/>
  <c r="AM8"/>
  <c r="AN8"/>
  <c r="AN7" i="4"/>
  <c r="AM19" i="5" l="1"/>
  <c r="AN19"/>
  <c r="AN18" i="14"/>
  <c r="AM19" i="4"/>
  <c r="AM18" i="14"/>
  <c r="AN19" i="4"/>
  <c r="C25" i="8"/>
  <c r="D7" s="1"/>
  <c r="D24" l="1"/>
  <c r="D20"/>
  <c r="D22"/>
  <c r="D18"/>
  <c r="D10"/>
  <c r="D23"/>
  <c r="D21"/>
  <c r="D19"/>
  <c r="D16"/>
  <c r="D14"/>
  <c r="D12"/>
  <c r="D9"/>
  <c r="D17"/>
  <c r="D15"/>
  <c r="D13"/>
  <c r="D11"/>
  <c r="D8"/>
  <c r="D25" l="1"/>
</calcChain>
</file>

<file path=xl/sharedStrings.xml><?xml version="1.0" encoding="utf-8"?>
<sst xmlns="http://schemas.openxmlformats.org/spreadsheetml/2006/main" count="583" uniqueCount="77">
  <si>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</si>
  <si>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</si>
  <si>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</si>
  <si>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</si>
  <si>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</si>
  <si>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</si>
  <si>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</si>
  <si>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</si>
  <si>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</si>
  <si>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</si>
  <si>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</si>
  <si>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</si>
  <si>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</si>
  <si>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</si>
  <si>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</si>
  <si>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</si>
  <si>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</si>
  <si>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</si>
  <si>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</si>
  <si>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</si>
  <si>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</si>
  <si>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</si>
  <si>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</si>
  <si>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</si>
  <si>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</si>
  <si>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</si>
  <si>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</si>
  <si>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</si>
  <si>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</si>
  <si>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</si>
  <si>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</si>
  <si>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</si>
  <si>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</si>
  <si>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</si>
  <si>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</si>
  <si>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</si>
  <si>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</si>
  <si>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</si>
  <si>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</si>
  <si>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სს “სადაზღვევო კომპანია ალდაგი ბისიაი"</t>
  </si>
  <si>
    <t>სს "სადაზღვევო კომპანია ჯი პი აი ჰოლდინგი"</t>
  </si>
  <si>
    <t>სამედიცინო დაზღვევის ჯგუფი სს "არქიმედეს გლობალ ჯორჯია</t>
  </si>
  <si>
    <t>შპს დაზღვევის საერთაშორისო კომპანია "ირაო"</t>
  </si>
  <si>
    <t>შპს სადაზღვევო კომპანია "აი სი ჯგუფი"</t>
  </si>
  <si>
    <t>შპს „სადაზღვევო კომპანია ალფა“</t>
  </si>
  <si>
    <t>შპს „ პსპ სამედიცინო დაზღვევა”</t>
  </si>
  <si>
    <t>შპს სადაზღვევო კომპანია "უნისონი"</t>
  </si>
  <si>
    <t>შპს დაზღვევის კომპანია "ქართუ"</t>
  </si>
  <si>
    <t>შპს სადაზღვევო კომპანია "ტაო"</t>
  </si>
  <si>
    <t>შპს სადაზღვევო კომპანია „არდი ჯგუფი“</t>
  </si>
  <si>
    <t>სს „სტანდარტ დაზღვევა საქართველო“</t>
  </si>
  <si>
    <t xml:space="preserve"> ს.ს. სადაზღვევო კომპანია ჩარტისის საქართველოს ფილიალი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</si>
  <si>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</si>
  <si>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r>
      <t xml:space="preserve">მოზიდული პრემია </t>
    </r>
    <r>
      <rPr>
        <sz val="10"/>
        <rFont val="AcadMtavr"/>
      </rPr>
      <t>მოიცავს სადაზღვევო პრემიას, რომელიც მიეკუთვნება საანგარიშო პერიოდში (01.01.2013 - 31.03.2013)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  <r>
      <rPr>
        <b/>
        <sz val="10"/>
        <rFont val="AcadMtavr"/>
      </rPr>
      <t/>
    </r>
  </si>
  <si>
    <t>2013 წლის  I კვარტლის განმავლობაში სადაზღვევო კომპანიების მიერ მოზიდული სადაზღვევო პრემია და გადაზღვევის პრემიის ოდენობა</t>
  </si>
  <si>
    <t>2013 წლის 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</si>
  <si>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(01.01.2013 - 31.03.2013)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</si>
  <si>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2013 წლის I კვარტლის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</si>
  <si>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(01.01.2013 - 31.03.2013)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</si>
  <si>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სადაზღვევო ბაზრის სტრუქტურა დაზღვევის სახეობების მიხედვით 2013 წლის I კვარტლის მონაცემებით (პირდაპირი დაზღვევის საქმიანობა)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</si>
  <si>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</si>
  <si>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</si>
  <si>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</si>
  <si>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</si>
  <si>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სამოქალაქო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</si>
  <si>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</si>
  <si>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</si>
  <si>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2013 წლის I კვარტლის  განმავლობაში დაზღვეულ სატრანსპორტო საშუალებათა რაოდენობა</t>
  </si>
  <si>
    <t>საანგარიშო თარიღი: 2013 წლის 31 მარტი</t>
  </si>
  <si>
    <t>საანგარიშო პერიოდი: 2013 წლის 1 იანვარი - 2013 წლის 31 მარტი</t>
  </si>
  <si>
    <t>(გადაზღვევის საქმიანობა, სახეობების მიხედვით)</t>
  </si>
  <si>
    <t xml:space="preserve">2013 წლის I კვარტლის განმავლობაში სადაზღვევო კომპანიების მიერ გადაზღვევის საქმიანობით მოზიდული პრემია და მომდევნო გადაზღვევის (რეტროცესიის) პრემიის ოდენობა </t>
  </si>
  <si>
    <r>
      <t xml:space="preserve">მოზიდული პრემია </t>
    </r>
    <r>
      <rPr>
        <sz val="10"/>
        <rFont val="AcadMtavr"/>
      </rPr>
      <t>მოიცავს სადაზღვევო პრემიას, რომელიც მიეკუთვნება საანგარიშო პერიოდში (01.01.2013 - 31.03.2013) ძალაში შესულ "მიღებული გადაზღვევის"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</si>
  <si>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t>2013 წლის 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</si>
  <si>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(01.01.2013- 31.03.2013)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</si>
  <si>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(01.01.2013 - 31.03.2013)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</si>
  <si>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t>სადაზღვევო ბაზრის სტრუქტურა დაზღვევის სახეობების მიხედვით 2013 წლის I kvartlis მონაცემებით (გადაზღვევის საქმიანობა)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</si>
</sst>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color indexed="18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cadMtavr"/>
    </font>
    <font>
      <sz val="10"/>
      <color indexed="18"/>
      <name val="Sylfaen"/>
      <family val="1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indexed="3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sz val="10"/>
      <color rgb="FFFF0000"/>
      <name val="Arial"/>
      <family val="2"/>
    </font>
    <font>
      <b/>
      <sz val="10"/>
      <color rgb="FFFF0000"/>
      <name val="Sylfae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7" fillId="0" borderId="3" xfId="0" applyNumberFormat="1" applyFont="1" applyBorder="1" applyAlignment="1" applyProtection="1">
      <alignment vertical="center"/>
      <protection locked="0"/>
    </xf>
    <xf numFmtId="2" fontId="4" fillId="0" borderId="0" xfId="0" applyNumberFormat="1" applyFont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2" borderId="3" xfId="0" applyFill="1" applyBorder="1"/>
    <xf numFmtId="0" fontId="4" fillId="2" borderId="3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3" fontId="14" fillId="0" borderId="3" xfId="0" applyNumberFormat="1" applyFont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vertical="center"/>
    </xf>
    <xf numFmtId="3" fontId="16" fillId="2" borderId="3" xfId="1" applyNumberFormat="1" applyFont="1" applyFill="1" applyBorder="1" applyAlignment="1">
      <alignment horizontal="center" vertical="center" wrapText="1"/>
    </xf>
    <xf numFmtId="9" fontId="16" fillId="2" borderId="3" xfId="5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0" fontId="17" fillId="0" borderId="3" xfId="5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3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3" xfId="0" applyNumberFormat="1" applyFont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" fontId="1" fillId="0" borderId="0" xfId="0" applyNumberFormat="1" applyFont="1" applyAlignment="1" applyProtection="1">
      <alignment vertical="center"/>
      <protection locked="0"/>
    </xf>
    <xf numFmtId="0" fontId="16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Alignment="1"/>
    <xf numFmtId="0" fontId="15" fillId="0" borderId="0" xfId="0" applyFont="1"/>
    <xf numFmtId="0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3" fontId="22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/>
    <xf numFmtId="0" fontId="15" fillId="2" borderId="3" xfId="0" applyFont="1" applyFill="1" applyBorder="1" applyAlignment="1">
      <alignment horizontal="center" vertical="center" textRotation="90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8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top" wrapText="1"/>
      <protection locked="0"/>
    </xf>
    <xf numFmtId="3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5" fontId="0" fillId="0" borderId="0" xfId="6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17" fillId="0" borderId="3" xfId="0" applyNumberFormat="1" applyFont="1" applyBorder="1" applyAlignment="1">
      <alignment horizontal="center"/>
    </xf>
    <xf numFmtId="10" fontId="17" fillId="0" borderId="3" xfId="5" applyNumberFormat="1" applyFont="1" applyBorder="1" applyAlignment="1">
      <alignment horizontal="center"/>
    </xf>
    <xf numFmtId="49" fontId="5" fillId="0" borderId="0" xfId="0" applyNumberFormat="1" applyFont="1" applyAlignment="1">
      <alignment vertical="center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Comma 2" xfId="1"/>
    <cellStyle name="Comma 3" xfId="6"/>
    <cellStyle name="Comma 5" xfId="2"/>
    <cellStyle name="Normal" xfId="0" builtinId="0"/>
    <cellStyle name="Normal 11" xfId="3"/>
    <cellStyle name="Normal 2" xfId="4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K13"/>
  <sheetViews>
    <sheetView tabSelected="1" workbookViewId="0">
      <selection activeCell="A5" sqref="A5"/>
    </sheetView>
  </sheetViews>
  <sheetFormatPr defaultRowHeight="12.75"/>
  <cols>
    <col min="1" max="1" width="10.5703125" style="11" bestFit="1" customWidth="1"/>
    <col min="2" max="2" width="10.85546875" style="11" bestFit="1" customWidth="1"/>
    <col min="3" max="6" width="8.7109375" style="11" customWidth="1"/>
    <col min="7" max="8" width="11" style="11" customWidth="1"/>
    <col min="9" max="10" width="8.7109375" style="11" customWidth="1"/>
    <col min="11" max="11" width="9.5703125" style="11" customWidth="1"/>
    <col min="12" max="12" width="8.85546875" style="11" customWidth="1"/>
    <col min="13" max="32" width="8.7109375" style="11" customWidth="1"/>
    <col min="33" max="33" width="11.5703125" style="11" customWidth="1"/>
    <col min="34" max="34" width="11.140625" style="11" customWidth="1"/>
    <col min="35" max="16384" width="9.140625" style="11"/>
  </cols>
  <sheetData>
    <row r="2" spans="1:37" s="72" customFormat="1" ht="15">
      <c r="A2" s="71" t="s">
        <v>63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65"/>
      <c r="AH2" s="65"/>
      <c r="AI2" s="65"/>
      <c r="AJ2" s="65"/>
    </row>
    <row r="3" spans="1:37" ht="110.25" customHeight="1">
      <c r="A3" s="93" t="s">
        <v>3</v>
      </c>
      <c r="B3" s="94"/>
      <c r="C3" s="93" t="s">
        <v>27</v>
      </c>
      <c r="D3" s="94"/>
      <c r="E3" s="93" t="s">
        <v>34</v>
      </c>
      <c r="F3" s="94"/>
      <c r="G3" s="93" t="s">
        <v>6</v>
      </c>
      <c r="H3" s="94"/>
      <c r="I3" s="93" t="s">
        <v>35</v>
      </c>
      <c r="J3" s="94"/>
      <c r="K3" s="93" t="s">
        <v>7</v>
      </c>
      <c r="L3" s="94"/>
      <c r="M3" s="93" t="s">
        <v>8</v>
      </c>
      <c r="N3" s="94"/>
      <c r="O3" s="93" t="s">
        <v>28</v>
      </c>
      <c r="P3" s="94"/>
      <c r="Q3" s="93" t="s">
        <v>38</v>
      </c>
      <c r="R3" s="94"/>
      <c r="S3" s="93" t="s">
        <v>29</v>
      </c>
      <c r="T3" s="94"/>
      <c r="U3" s="93" t="s">
        <v>30</v>
      </c>
      <c r="V3" s="94"/>
      <c r="W3" s="93" t="s">
        <v>9</v>
      </c>
      <c r="X3" s="94"/>
      <c r="Y3" s="93" t="s">
        <v>33</v>
      </c>
      <c r="Z3" s="94"/>
      <c r="AA3" s="93" t="s">
        <v>10</v>
      </c>
      <c r="AB3" s="94"/>
      <c r="AC3" s="93" t="s">
        <v>11</v>
      </c>
      <c r="AD3" s="94"/>
      <c r="AE3" s="93" t="s">
        <v>12</v>
      </c>
      <c r="AF3" s="94"/>
      <c r="AG3" s="93" t="s">
        <v>64</v>
      </c>
      <c r="AH3" s="94"/>
      <c r="AI3" s="93" t="s">
        <v>13</v>
      </c>
      <c r="AJ3" s="94"/>
    </row>
    <row r="4" spans="1:37" ht="75.75" customHeight="1">
      <c r="A4" s="73" t="s">
        <v>65</v>
      </c>
      <c r="B4" s="73" t="s">
        <v>66</v>
      </c>
      <c r="C4" s="73" t="s">
        <v>65</v>
      </c>
      <c r="D4" s="73" t="s">
        <v>66</v>
      </c>
      <c r="E4" s="73" t="s">
        <v>65</v>
      </c>
      <c r="F4" s="73" t="s">
        <v>66</v>
      </c>
      <c r="G4" s="73" t="s">
        <v>65</v>
      </c>
      <c r="H4" s="73" t="s">
        <v>66</v>
      </c>
      <c r="I4" s="73" t="s">
        <v>65</v>
      </c>
      <c r="J4" s="73" t="s">
        <v>66</v>
      </c>
      <c r="K4" s="73" t="s">
        <v>65</v>
      </c>
      <c r="L4" s="73" t="s">
        <v>66</v>
      </c>
      <c r="M4" s="73" t="s">
        <v>65</v>
      </c>
      <c r="N4" s="73" t="s">
        <v>66</v>
      </c>
      <c r="O4" s="73" t="s">
        <v>65</v>
      </c>
      <c r="P4" s="73" t="s">
        <v>66</v>
      </c>
      <c r="Q4" s="73" t="s">
        <v>65</v>
      </c>
      <c r="R4" s="73" t="s">
        <v>66</v>
      </c>
      <c r="S4" s="73" t="s">
        <v>65</v>
      </c>
      <c r="T4" s="73" t="s">
        <v>66</v>
      </c>
      <c r="U4" s="73" t="s">
        <v>65</v>
      </c>
      <c r="V4" s="73" t="s">
        <v>66</v>
      </c>
      <c r="W4" s="73" t="s">
        <v>65</v>
      </c>
      <c r="X4" s="73" t="s">
        <v>66</v>
      </c>
      <c r="Y4" s="73" t="s">
        <v>65</v>
      </c>
      <c r="Z4" s="73" t="s">
        <v>66</v>
      </c>
      <c r="AA4" s="73" t="s">
        <v>65</v>
      </c>
      <c r="AB4" s="73" t="s">
        <v>66</v>
      </c>
      <c r="AC4" s="73" t="s">
        <v>65</v>
      </c>
      <c r="AD4" s="73" t="s">
        <v>66</v>
      </c>
      <c r="AE4" s="73" t="s">
        <v>65</v>
      </c>
      <c r="AF4" s="73" t="s">
        <v>66</v>
      </c>
      <c r="AG4" s="73" t="s">
        <v>65</v>
      </c>
      <c r="AH4" s="73" t="s">
        <v>66</v>
      </c>
      <c r="AI4" s="73" t="s">
        <v>65</v>
      </c>
      <c r="AJ4" s="73" t="s">
        <v>66</v>
      </c>
    </row>
    <row r="5" spans="1:37" ht="45" customHeight="1">
      <c r="A5" s="74">
        <v>173911</v>
      </c>
      <c r="B5" s="74">
        <v>383346</v>
      </c>
      <c r="C5" s="74">
        <v>45804</v>
      </c>
      <c r="D5" s="74">
        <v>67750</v>
      </c>
      <c r="E5" s="74">
        <v>42596</v>
      </c>
      <c r="F5" s="74">
        <v>123636</v>
      </c>
      <c r="G5" s="74">
        <v>511741</v>
      </c>
      <c r="H5" s="74">
        <v>2186881</v>
      </c>
      <c r="I5" s="74">
        <v>14811</v>
      </c>
      <c r="J5" s="74">
        <v>36182</v>
      </c>
      <c r="K5" s="74">
        <v>12346</v>
      </c>
      <c r="L5" s="74">
        <v>29188</v>
      </c>
      <c r="M5" s="74">
        <v>0</v>
      </c>
      <c r="N5" s="74">
        <v>0</v>
      </c>
      <c r="O5" s="74">
        <v>5</v>
      </c>
      <c r="P5" s="74">
        <v>34</v>
      </c>
      <c r="Q5" s="74">
        <v>2</v>
      </c>
      <c r="R5" s="74">
        <v>35</v>
      </c>
      <c r="S5" s="74">
        <v>8</v>
      </c>
      <c r="T5" s="74">
        <v>25</v>
      </c>
      <c r="U5" s="74">
        <v>0</v>
      </c>
      <c r="V5" s="74">
        <v>2</v>
      </c>
      <c r="W5" s="74">
        <v>4910</v>
      </c>
      <c r="X5" s="74">
        <v>3732</v>
      </c>
      <c r="Y5" s="74">
        <v>14649</v>
      </c>
      <c r="Z5" s="74">
        <v>38213</v>
      </c>
      <c r="AA5" s="74">
        <v>9</v>
      </c>
      <c r="AB5" s="74">
        <v>36</v>
      </c>
      <c r="AC5" s="74">
        <v>2010</v>
      </c>
      <c r="AD5" s="74">
        <v>2437</v>
      </c>
      <c r="AE5" s="74">
        <v>0</v>
      </c>
      <c r="AF5" s="74">
        <v>1</v>
      </c>
      <c r="AG5" s="74">
        <v>881</v>
      </c>
      <c r="AH5" s="74">
        <v>2288</v>
      </c>
      <c r="AI5" s="74">
        <v>0</v>
      </c>
      <c r="AJ5" s="74">
        <v>0</v>
      </c>
      <c r="AK5" s="75"/>
    </row>
    <row r="6" spans="1:37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1:37" ht="13.5">
      <c r="A7" s="76" t="s">
        <v>68</v>
      </c>
      <c r="B7" s="76"/>
      <c r="C7" s="76"/>
      <c r="D7" s="76"/>
      <c r="E7" s="76"/>
      <c r="F7" s="76"/>
      <c r="G7" s="77"/>
    </row>
    <row r="8" spans="1:37" ht="15" customHeight="1">
      <c r="A8" s="76" t="s">
        <v>69</v>
      </c>
      <c r="B8" s="76"/>
      <c r="C8" s="76"/>
      <c r="D8" s="76"/>
      <c r="E8" s="76"/>
      <c r="F8" s="76"/>
      <c r="G8" s="77"/>
    </row>
    <row r="9" spans="1:37" ht="15" customHeight="1"/>
    <row r="10" spans="1:37" ht="15" customHeight="1"/>
    <row r="11" spans="1:37" ht="15" customHeight="1"/>
    <row r="12" spans="1:37" ht="15" customHeight="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D12" s="78"/>
      <c r="AE12" s="78"/>
      <c r="AF12" s="78"/>
    </row>
    <row r="13" spans="1:37" ht="15" customHeight="1"/>
  </sheetData>
  <mergeCells count="18">
    <mergeCell ref="K3:L3"/>
    <mergeCell ref="A3:B3"/>
    <mergeCell ref="C3:D3"/>
    <mergeCell ref="E3:F3"/>
    <mergeCell ref="G3:H3"/>
    <mergeCell ref="I3:J3"/>
    <mergeCell ref="AI3:AJ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</mergeCells>
  <pageMargins left="0" right="0" top="0.98425196850393704" bottom="0.98425196850393704" header="0.51181102362204722" footer="0.51181102362204722"/>
  <pageSetup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38"/>
  </sheetPr>
  <dimension ref="A2:E28"/>
  <sheetViews>
    <sheetView workbookViewId="0">
      <pane xSplit="2" ySplit="6" topLeftCell="C7" activePane="bottomRight" state="frozen"/>
      <selection pane="topRight"/>
      <selection pane="bottomLeft"/>
      <selection pane="bottomRight" activeCell="A2" sqref="A2:D4"/>
    </sheetView>
  </sheetViews>
  <sheetFormatPr defaultRowHeight="12.75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>
      <c r="A2" s="104" t="s">
        <v>76</v>
      </c>
      <c r="B2" s="104"/>
      <c r="C2" s="104"/>
      <c r="D2" s="104"/>
    </row>
    <row r="3" spans="1:5" ht="12.75" customHeight="1">
      <c r="A3" s="104"/>
      <c r="B3" s="104"/>
      <c r="C3" s="104"/>
      <c r="D3" s="104"/>
      <c r="E3" s="5"/>
    </row>
    <row r="4" spans="1:5">
      <c r="A4" s="104"/>
      <c r="B4" s="104"/>
      <c r="C4" s="104"/>
      <c r="D4" s="104"/>
      <c r="E4" s="5"/>
    </row>
    <row r="6" spans="1:5" ht="43.5" customHeight="1">
      <c r="A6" s="6" t="s">
        <v>0</v>
      </c>
      <c r="B6" s="6" t="s">
        <v>24</v>
      </c>
      <c r="C6" s="7" t="s">
        <v>4</v>
      </c>
      <c r="D6" s="7" t="s">
        <v>25</v>
      </c>
    </row>
    <row r="7" spans="1:5" ht="27" customHeight="1">
      <c r="A7" s="20">
        <v>1</v>
      </c>
      <c r="B7" s="8" t="s">
        <v>3</v>
      </c>
      <c r="C7" s="90">
        <f>HLOOKUP(B7,'პრემიები(მიღებული გადაზღვევა)'!$C$4:$AL$19,16,)</f>
        <v>0</v>
      </c>
      <c r="D7" s="91">
        <f>C7/$C$25</f>
        <v>0</v>
      </c>
    </row>
    <row r="8" spans="1:5" ht="27" customHeight="1">
      <c r="A8" s="20">
        <v>2</v>
      </c>
      <c r="B8" s="8" t="s">
        <v>27</v>
      </c>
      <c r="C8" s="90">
        <f>HLOOKUP(B8,'პრემიები(მიღებული გადაზღვევა)'!$C$4:$AL$19,16,)</f>
        <v>0</v>
      </c>
      <c r="D8" s="91">
        <f t="shared" ref="D8:D21" si="0">C8/$C$25</f>
        <v>0</v>
      </c>
    </row>
    <row r="9" spans="1:5" ht="27" customHeight="1">
      <c r="A9" s="20">
        <v>3</v>
      </c>
      <c r="B9" s="8" t="s">
        <v>34</v>
      </c>
      <c r="C9" s="90">
        <f>HLOOKUP(B9,'პრემიები(მიღებული გადაზღვევა)'!$C$4:$AL$19,16,)</f>
        <v>0</v>
      </c>
      <c r="D9" s="91">
        <f t="shared" si="0"/>
        <v>0</v>
      </c>
    </row>
    <row r="10" spans="1:5" ht="27" customHeight="1">
      <c r="A10" s="20">
        <v>4</v>
      </c>
      <c r="B10" s="8" t="s">
        <v>6</v>
      </c>
      <c r="C10" s="90">
        <f>HLOOKUP(B10,'პრემიები(მიღებული გადაზღვევა)'!$C$4:$AL$19,16,)</f>
        <v>0</v>
      </c>
      <c r="D10" s="91">
        <f t="shared" si="0"/>
        <v>0</v>
      </c>
    </row>
    <row r="11" spans="1:5" ht="27" customHeight="1">
      <c r="A11" s="20">
        <v>5</v>
      </c>
      <c r="B11" s="8" t="s">
        <v>35</v>
      </c>
      <c r="C11" s="90">
        <f>HLOOKUP(B11,'პრემიები(მიღებული გადაზღვევა)'!$C$4:$AL$19,16,)</f>
        <v>872</v>
      </c>
      <c r="D11" s="91">
        <f t="shared" si="0"/>
        <v>1.3862233168405347E-3</v>
      </c>
    </row>
    <row r="12" spans="1:5" ht="27" customHeight="1">
      <c r="A12" s="20">
        <v>6</v>
      </c>
      <c r="B12" s="8" t="s">
        <v>7</v>
      </c>
      <c r="C12" s="90">
        <f>HLOOKUP(B12,'პრემიები(მიღებული გადაზღვევა)'!$C$4:$AL$19,16,)</f>
        <v>0</v>
      </c>
      <c r="D12" s="91">
        <f t="shared" si="0"/>
        <v>0</v>
      </c>
    </row>
    <row r="13" spans="1:5" ht="27" customHeight="1">
      <c r="A13" s="20">
        <v>7</v>
      </c>
      <c r="B13" s="8" t="s">
        <v>8</v>
      </c>
      <c r="C13" s="90">
        <f>HLOOKUP(B13,'პრემიები(მიღებული გადაზღვევა)'!$C$4:$AL$19,16,)</f>
        <v>0</v>
      </c>
      <c r="D13" s="91">
        <f t="shared" si="0"/>
        <v>0</v>
      </c>
    </row>
    <row r="14" spans="1:5" ht="27" customHeight="1">
      <c r="A14" s="20">
        <v>8</v>
      </c>
      <c r="B14" s="8" t="s">
        <v>28</v>
      </c>
      <c r="C14" s="90">
        <f>HLOOKUP(B14,'პრემიები(მიღებული გადაზღვევა)'!$C$4:$AL$19,16,)</f>
        <v>0</v>
      </c>
      <c r="D14" s="91">
        <f t="shared" si="0"/>
        <v>0</v>
      </c>
    </row>
    <row r="15" spans="1:5" ht="27" customHeight="1">
      <c r="A15" s="20">
        <v>9</v>
      </c>
      <c r="B15" s="8" t="s">
        <v>38</v>
      </c>
      <c r="C15" s="90">
        <f>HLOOKUP(B15,'პრემიები(მიღებული გადაზღვევა)'!$C$4:$AL$19,16,)</f>
        <v>0</v>
      </c>
      <c r="D15" s="91">
        <f t="shared" si="0"/>
        <v>0</v>
      </c>
    </row>
    <row r="16" spans="1:5" ht="27" customHeight="1">
      <c r="A16" s="20">
        <v>10</v>
      </c>
      <c r="B16" s="8" t="s">
        <v>29</v>
      </c>
      <c r="C16" s="90">
        <f>HLOOKUP(B16,'პრემიები(მიღებული გადაზღვევა)'!$C$4:$AL$19,16,)</f>
        <v>0</v>
      </c>
      <c r="D16" s="91">
        <f t="shared" si="0"/>
        <v>0</v>
      </c>
    </row>
    <row r="17" spans="1:4" ht="27" customHeight="1">
      <c r="A17" s="20">
        <v>11</v>
      </c>
      <c r="B17" s="8" t="s">
        <v>30</v>
      </c>
      <c r="C17" s="90">
        <f>HLOOKUP(B17,'პრემიები(მიღებული გადაზღვევა)'!$C$4:$AL$19,16,)</f>
        <v>0</v>
      </c>
      <c r="D17" s="91">
        <f t="shared" si="0"/>
        <v>0</v>
      </c>
    </row>
    <row r="18" spans="1:4" ht="27" customHeight="1">
      <c r="A18" s="20">
        <v>12</v>
      </c>
      <c r="B18" s="8" t="s">
        <v>9</v>
      </c>
      <c r="C18" s="90">
        <f>HLOOKUP(B18,'პრემიები(მიღებული გადაზღვევა)'!$C$4:$AL$19,16,)</f>
        <v>0</v>
      </c>
      <c r="D18" s="91">
        <f t="shared" si="0"/>
        <v>0</v>
      </c>
    </row>
    <row r="19" spans="1:4" ht="27" customHeight="1">
      <c r="A19" s="20">
        <v>13</v>
      </c>
      <c r="B19" s="8" t="s">
        <v>33</v>
      </c>
      <c r="C19" s="90">
        <f>HLOOKUP(B19,'პრემიები(მიღებული გადაზღვევა)'!$C$4:$AL$19,16,)</f>
        <v>628175.27500000002</v>
      </c>
      <c r="D19" s="91">
        <f t="shared" si="0"/>
        <v>0.99861377668315943</v>
      </c>
    </row>
    <row r="20" spans="1:4" ht="27" customHeight="1">
      <c r="A20" s="20">
        <v>14</v>
      </c>
      <c r="B20" s="8" t="s">
        <v>10</v>
      </c>
      <c r="C20" s="90">
        <f>HLOOKUP(B20,'პრემიები(მიღებული გადაზღვევა)'!$C$4:$AL$19,16,)</f>
        <v>0</v>
      </c>
      <c r="D20" s="91">
        <f t="shared" si="0"/>
        <v>0</v>
      </c>
    </row>
    <row r="21" spans="1:4" ht="27" customHeight="1">
      <c r="A21" s="20">
        <v>15</v>
      </c>
      <c r="B21" s="8" t="s">
        <v>11</v>
      </c>
      <c r="C21" s="90">
        <f>HLOOKUP(B21,'პრემიები(მიღებული გადაზღვევა)'!$C$4:$AL$19,16,)</f>
        <v>0</v>
      </c>
      <c r="D21" s="91">
        <f t="shared" si="0"/>
        <v>0</v>
      </c>
    </row>
    <row r="22" spans="1:4" ht="27" customHeight="1">
      <c r="A22" s="20">
        <v>16</v>
      </c>
      <c r="B22" s="8" t="s">
        <v>12</v>
      </c>
      <c r="C22" s="90">
        <f>HLOOKUP(B22,'პრემიები(მიღებული გადაზღვევა)'!$C$4:$AL$19,16,)</f>
        <v>0</v>
      </c>
      <c r="D22" s="91">
        <f>C22/$C$25</f>
        <v>0</v>
      </c>
    </row>
    <row r="23" spans="1:4" ht="27" customHeight="1">
      <c r="A23" s="20">
        <v>17</v>
      </c>
      <c r="B23" s="8" t="s">
        <v>32</v>
      </c>
      <c r="C23" s="90">
        <f>HLOOKUP(B23,'პრემიები(მიღებული გადაზღვევა)'!$C$4:$AL$19,16,)</f>
        <v>0</v>
      </c>
      <c r="D23" s="91">
        <f>C23/$C$25</f>
        <v>0</v>
      </c>
    </row>
    <row r="24" spans="1:4" ht="27" customHeight="1">
      <c r="A24" s="20">
        <v>18</v>
      </c>
      <c r="B24" s="8" t="s">
        <v>13</v>
      </c>
      <c r="C24" s="90">
        <f>HLOOKUP(B24,'პრემიები(მიღებული გადაზღვევა)'!$C$4:$AL$19,16,)</f>
        <v>0</v>
      </c>
      <c r="D24" s="91">
        <f>C24/$C$25</f>
        <v>0</v>
      </c>
    </row>
    <row r="25" spans="1:4" ht="27" customHeight="1">
      <c r="A25" s="9"/>
      <c r="B25" s="10" t="s">
        <v>14</v>
      </c>
      <c r="C25" s="18">
        <f>SUM(C7:C24)</f>
        <v>629047.27500000002</v>
      </c>
      <c r="D25" s="19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F8"/>
  <sheetViews>
    <sheetView workbookViewId="0">
      <selection activeCell="A4" sqref="A4"/>
    </sheetView>
  </sheetViews>
  <sheetFormatPr defaultRowHeight="15"/>
  <cols>
    <col min="1" max="1" width="18.85546875" style="65" bestFit="1" customWidth="1"/>
    <col min="2" max="2" width="14.42578125" style="65" bestFit="1" customWidth="1"/>
    <col min="3" max="5" width="18" style="65" bestFit="1" customWidth="1"/>
    <col min="6" max="16384" width="9.140625" style="65"/>
  </cols>
  <sheetData>
    <row r="2" spans="1:6" ht="29.25" customHeight="1">
      <c r="A2" s="62" t="s">
        <v>67</v>
      </c>
      <c r="B2" s="63"/>
      <c r="C2" s="63"/>
      <c r="D2" s="63"/>
      <c r="E2" s="64"/>
    </row>
    <row r="3" spans="1:6" ht="105">
      <c r="A3" s="66" t="s">
        <v>60</v>
      </c>
      <c r="B3" s="66" t="s">
        <v>61</v>
      </c>
      <c r="C3" s="67" t="s">
        <v>7</v>
      </c>
      <c r="D3" s="67" t="s">
        <v>28</v>
      </c>
      <c r="E3" s="67" t="s">
        <v>62</v>
      </c>
    </row>
    <row r="4" spans="1:6" ht="39.950000000000003" customHeight="1">
      <c r="A4" s="68">
        <v>17053</v>
      </c>
      <c r="B4" s="68">
        <v>0</v>
      </c>
      <c r="C4" s="68">
        <v>12230</v>
      </c>
      <c r="D4" s="68">
        <v>5</v>
      </c>
      <c r="E4" s="68">
        <v>8</v>
      </c>
      <c r="F4" s="69"/>
    </row>
    <row r="5" spans="1:6">
      <c r="A5" s="70"/>
      <c r="B5" s="70"/>
      <c r="C5" s="70"/>
      <c r="D5" s="70"/>
      <c r="E5" s="70"/>
    </row>
    <row r="6" spans="1:6">
      <c r="F6" s="69"/>
    </row>
    <row r="8" spans="1:6">
      <c r="C8" s="69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R2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M19" sqref="AM19"/>
    </sheetView>
  </sheetViews>
  <sheetFormatPr defaultRowHeight="12.75"/>
  <cols>
    <col min="1" max="1" width="5.85546875" style="35" customWidth="1"/>
    <col min="2" max="2" width="25.28515625" style="35" customWidth="1"/>
    <col min="3" max="40" width="12.7109375" style="35" customWidth="1"/>
    <col min="41" max="41" width="14.42578125" style="35" customWidth="1"/>
    <col min="42" max="42" width="13" style="35" customWidth="1"/>
    <col min="43" max="43" width="9.140625" style="35"/>
    <col min="44" max="44" width="10.140625" style="35" bestFit="1" customWidth="1"/>
    <col min="45" max="16384" width="9.140625" style="35"/>
  </cols>
  <sheetData>
    <row r="1" spans="1:44" s="29" customFormat="1" ht="28.5" customHeight="1">
      <c r="A1" s="22" t="s">
        <v>54</v>
      </c>
      <c r="B1" s="21"/>
      <c r="C1" s="21"/>
      <c r="D1" s="21"/>
      <c r="E1" s="21"/>
      <c r="F1" s="21"/>
      <c r="G1" s="21"/>
      <c r="H1" s="21"/>
      <c r="I1" s="28"/>
      <c r="J1" s="28"/>
      <c r="AO1" s="21"/>
    </row>
    <row r="2" spans="1:44" s="29" customFormat="1" ht="18" customHeight="1">
      <c r="A2" s="30" t="s">
        <v>52</v>
      </c>
      <c r="B2" s="21"/>
      <c r="C2" s="21"/>
      <c r="D2" s="21"/>
      <c r="E2" s="21"/>
      <c r="F2" s="21"/>
      <c r="G2" s="21"/>
      <c r="H2" s="21"/>
      <c r="I2" s="28"/>
      <c r="J2" s="28"/>
      <c r="AO2" s="21"/>
    </row>
    <row r="3" spans="1:44" s="31" customFormat="1" ht="18" customHeight="1">
      <c r="A3" s="3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44" s="31" customFormat="1" ht="89.25" customHeight="1">
      <c r="A4" s="98" t="s">
        <v>0</v>
      </c>
      <c r="B4" s="98" t="s">
        <v>2</v>
      </c>
      <c r="C4" s="96" t="s">
        <v>3</v>
      </c>
      <c r="D4" s="97"/>
      <c r="E4" s="96" t="s">
        <v>27</v>
      </c>
      <c r="F4" s="97"/>
      <c r="G4" s="96" t="s">
        <v>34</v>
      </c>
      <c r="H4" s="97"/>
      <c r="I4" s="96" t="s">
        <v>6</v>
      </c>
      <c r="J4" s="97"/>
      <c r="K4" s="96" t="s">
        <v>35</v>
      </c>
      <c r="L4" s="97"/>
      <c r="M4" s="96" t="s">
        <v>7</v>
      </c>
      <c r="N4" s="97"/>
      <c r="O4" s="96" t="s">
        <v>8</v>
      </c>
      <c r="P4" s="97"/>
      <c r="Q4" s="96" t="s">
        <v>28</v>
      </c>
      <c r="R4" s="97"/>
      <c r="S4" s="96" t="s">
        <v>38</v>
      </c>
      <c r="T4" s="97"/>
      <c r="U4" s="96" t="s">
        <v>29</v>
      </c>
      <c r="V4" s="97"/>
      <c r="W4" s="96" t="s">
        <v>30</v>
      </c>
      <c r="X4" s="97"/>
      <c r="Y4" s="96" t="s">
        <v>9</v>
      </c>
      <c r="Z4" s="97"/>
      <c r="AA4" s="96" t="s">
        <v>33</v>
      </c>
      <c r="AB4" s="97"/>
      <c r="AC4" s="96" t="s">
        <v>10</v>
      </c>
      <c r="AD4" s="97"/>
      <c r="AE4" s="96" t="s">
        <v>11</v>
      </c>
      <c r="AF4" s="97"/>
      <c r="AG4" s="96" t="s">
        <v>12</v>
      </c>
      <c r="AH4" s="97"/>
      <c r="AI4" s="96" t="s">
        <v>32</v>
      </c>
      <c r="AJ4" s="97"/>
      <c r="AK4" s="96" t="s">
        <v>13</v>
      </c>
      <c r="AL4" s="97"/>
      <c r="AM4" s="100" t="s">
        <v>14</v>
      </c>
      <c r="AN4" s="101"/>
    </row>
    <row r="5" spans="1:44" s="31" customFormat="1" ht="25.5">
      <c r="A5" s="99"/>
      <c r="B5" s="99"/>
      <c r="C5" s="32" t="s">
        <v>4</v>
      </c>
      <c r="D5" s="32" t="s">
        <v>5</v>
      </c>
      <c r="E5" s="32" t="s">
        <v>4</v>
      </c>
      <c r="F5" s="32" t="s">
        <v>5</v>
      </c>
      <c r="G5" s="32" t="s">
        <v>4</v>
      </c>
      <c r="H5" s="32" t="s">
        <v>5</v>
      </c>
      <c r="I5" s="32" t="s">
        <v>4</v>
      </c>
      <c r="J5" s="32" t="s">
        <v>5</v>
      </c>
      <c r="K5" s="32" t="s">
        <v>4</v>
      </c>
      <c r="L5" s="32" t="s">
        <v>5</v>
      </c>
      <c r="M5" s="32" t="s">
        <v>4</v>
      </c>
      <c r="N5" s="32" t="s">
        <v>5</v>
      </c>
      <c r="O5" s="32" t="s">
        <v>4</v>
      </c>
      <c r="P5" s="32" t="s">
        <v>5</v>
      </c>
      <c r="Q5" s="32" t="s">
        <v>4</v>
      </c>
      <c r="R5" s="32" t="s">
        <v>5</v>
      </c>
      <c r="S5" s="32" t="s">
        <v>4</v>
      </c>
      <c r="T5" s="32" t="s">
        <v>5</v>
      </c>
      <c r="U5" s="32" t="s">
        <v>4</v>
      </c>
      <c r="V5" s="32" t="s">
        <v>5</v>
      </c>
      <c r="W5" s="32" t="s">
        <v>4</v>
      </c>
      <c r="X5" s="32" t="s">
        <v>5</v>
      </c>
      <c r="Y5" s="32" t="s">
        <v>4</v>
      </c>
      <c r="Z5" s="32" t="s">
        <v>5</v>
      </c>
      <c r="AA5" s="32" t="s">
        <v>4</v>
      </c>
      <c r="AB5" s="32" t="s">
        <v>5</v>
      </c>
      <c r="AC5" s="32" t="s">
        <v>4</v>
      </c>
      <c r="AD5" s="32" t="s">
        <v>5</v>
      </c>
      <c r="AE5" s="32" t="s">
        <v>4</v>
      </c>
      <c r="AF5" s="32" t="s">
        <v>5</v>
      </c>
      <c r="AG5" s="32" t="s">
        <v>4</v>
      </c>
      <c r="AH5" s="32" t="s">
        <v>5</v>
      </c>
      <c r="AI5" s="32" t="s">
        <v>4</v>
      </c>
      <c r="AJ5" s="32" t="s">
        <v>5</v>
      </c>
      <c r="AK5" s="32" t="s">
        <v>4</v>
      </c>
      <c r="AL5" s="32" t="s">
        <v>5</v>
      </c>
      <c r="AM5" s="32" t="s">
        <v>4</v>
      </c>
      <c r="AN5" s="32" t="s">
        <v>5</v>
      </c>
    </row>
    <row r="6" spans="1:44" s="31" customFormat="1" ht="43.5" customHeight="1">
      <c r="A6" s="33">
        <v>1</v>
      </c>
      <c r="B6" s="15" t="s">
        <v>39</v>
      </c>
      <c r="C6" s="55">
        <v>1525625.8582878672</v>
      </c>
      <c r="D6" s="55">
        <v>308194.30646574101</v>
      </c>
      <c r="E6" s="55">
        <v>409967.91706103383</v>
      </c>
      <c r="F6" s="55">
        <v>0</v>
      </c>
      <c r="G6" s="55">
        <v>952077.24303200236</v>
      </c>
      <c r="H6" s="55">
        <v>15268.780847999999</v>
      </c>
      <c r="I6" s="55">
        <v>21020976.838513624</v>
      </c>
      <c r="J6" s="55">
        <v>358.93127199999998</v>
      </c>
      <c r="K6" s="55">
        <v>3895789.159663084</v>
      </c>
      <c r="L6" s="55">
        <v>251219.07366531229</v>
      </c>
      <c r="M6" s="55">
        <v>510371.22852799797</v>
      </c>
      <c r="N6" s="55">
        <v>17971.031000000003</v>
      </c>
      <c r="O6" s="55">
        <v>0</v>
      </c>
      <c r="P6" s="55">
        <v>0</v>
      </c>
      <c r="Q6" s="55">
        <v>110000</v>
      </c>
      <c r="R6" s="55">
        <v>85960.074999999997</v>
      </c>
      <c r="S6" s="55">
        <v>0</v>
      </c>
      <c r="T6" s="55">
        <v>0</v>
      </c>
      <c r="U6" s="55">
        <v>49689</v>
      </c>
      <c r="V6" s="55">
        <v>0</v>
      </c>
      <c r="W6" s="55">
        <v>0</v>
      </c>
      <c r="X6" s="55">
        <v>0</v>
      </c>
      <c r="Y6" s="55">
        <v>402094.23379900027</v>
      </c>
      <c r="Z6" s="55">
        <v>114087.27001500002</v>
      </c>
      <c r="AA6" s="55">
        <v>4034929.4747160031</v>
      </c>
      <c r="AB6" s="55">
        <v>1983640.3175559998</v>
      </c>
      <c r="AC6" s="55">
        <v>0</v>
      </c>
      <c r="AD6" s="55">
        <v>0</v>
      </c>
      <c r="AE6" s="55">
        <v>202950.25020200002</v>
      </c>
      <c r="AF6" s="55">
        <v>45826.347626515577</v>
      </c>
      <c r="AG6" s="55">
        <v>0</v>
      </c>
      <c r="AH6" s="55">
        <v>0</v>
      </c>
      <c r="AI6" s="55">
        <v>1039988.5397520002</v>
      </c>
      <c r="AJ6" s="55">
        <v>655359.76199699985</v>
      </c>
      <c r="AK6" s="55">
        <v>0</v>
      </c>
      <c r="AL6" s="55">
        <v>0</v>
      </c>
      <c r="AM6" s="56">
        <f t="shared" ref="AM6:AM18" si="0">C6+E6+G6+I6+K6+M6+O6+Q6+S6+U6+W6+Y6+AA6+AC6+AE6+AG6+AI6+AK6</f>
        <v>34154459.743554614</v>
      </c>
      <c r="AN6" s="56">
        <f t="shared" ref="AN6:AN18" si="1">D6+F6+H6+J6+L6+N6+P6+R6+T6+V6+X6+Z6+AB6+AD6+AF6+AH6+AJ6+AL6</f>
        <v>3477885.8954455685</v>
      </c>
    </row>
    <row r="7" spans="1:44" s="34" customFormat="1" ht="43.5" customHeight="1">
      <c r="A7" s="33">
        <v>2</v>
      </c>
      <c r="B7" s="15" t="s">
        <v>40</v>
      </c>
      <c r="C7" s="55">
        <v>866587.12277599983</v>
      </c>
      <c r="D7" s="55">
        <v>0</v>
      </c>
      <c r="E7" s="55">
        <v>96065.301659999997</v>
      </c>
      <c r="F7" s="55">
        <v>0</v>
      </c>
      <c r="G7" s="55">
        <v>316370.54340299999</v>
      </c>
      <c r="H7" s="55">
        <v>2421.5631920400001</v>
      </c>
      <c r="I7" s="55">
        <v>14301836.808885999</v>
      </c>
      <c r="J7" s="55">
        <v>1845.9123999999999</v>
      </c>
      <c r="K7" s="55">
        <v>3371291.4675307702</v>
      </c>
      <c r="L7" s="55">
        <v>112240.29665800001</v>
      </c>
      <c r="M7" s="55">
        <v>302951.52655150002</v>
      </c>
      <c r="N7" s="55">
        <v>11266.756776049999</v>
      </c>
      <c r="O7" s="55">
        <v>0</v>
      </c>
      <c r="P7" s="55">
        <v>0</v>
      </c>
      <c r="Q7" s="55">
        <v>79866.353000000003</v>
      </c>
      <c r="R7" s="55">
        <v>47936.4781</v>
      </c>
      <c r="S7" s="55">
        <v>0</v>
      </c>
      <c r="T7" s="55">
        <v>0</v>
      </c>
      <c r="U7" s="55">
        <v>113878.28</v>
      </c>
      <c r="V7" s="55">
        <v>20506.301218619999</v>
      </c>
      <c r="W7" s="55">
        <v>0</v>
      </c>
      <c r="X7" s="55">
        <v>0</v>
      </c>
      <c r="Y7" s="55">
        <v>265807.82084700005</v>
      </c>
      <c r="Z7" s="55">
        <v>190844.04236179002</v>
      </c>
      <c r="AA7" s="55">
        <v>1491768.3923003599</v>
      </c>
      <c r="AB7" s="55">
        <v>1355676.0086515499</v>
      </c>
      <c r="AC7" s="55">
        <v>6293.56</v>
      </c>
      <c r="AD7" s="55">
        <v>0</v>
      </c>
      <c r="AE7" s="55">
        <v>140994.76999999999</v>
      </c>
      <c r="AF7" s="55">
        <v>107915.81600000001</v>
      </c>
      <c r="AG7" s="55">
        <v>0</v>
      </c>
      <c r="AH7" s="55">
        <v>0</v>
      </c>
      <c r="AI7" s="55">
        <v>413644.91956399998</v>
      </c>
      <c r="AJ7" s="55">
        <v>260062.87091823999</v>
      </c>
      <c r="AK7" s="55">
        <v>0</v>
      </c>
      <c r="AL7" s="55">
        <v>0</v>
      </c>
      <c r="AM7" s="56">
        <f t="shared" si="0"/>
        <v>21767356.866518628</v>
      </c>
      <c r="AN7" s="56">
        <f t="shared" si="1"/>
        <v>2110716.04627629</v>
      </c>
      <c r="AO7" s="57"/>
      <c r="AP7" s="57"/>
    </row>
    <row r="8" spans="1:44" ht="45" customHeight="1">
      <c r="A8" s="33">
        <v>3</v>
      </c>
      <c r="B8" s="15" t="s">
        <v>47</v>
      </c>
      <c r="C8" s="55">
        <v>414.32</v>
      </c>
      <c r="D8" s="55">
        <v>0</v>
      </c>
      <c r="E8" s="55">
        <v>884</v>
      </c>
      <c r="F8" s="55">
        <v>0</v>
      </c>
      <c r="G8" s="55">
        <v>870.14</v>
      </c>
      <c r="H8" s="55">
        <v>417.64</v>
      </c>
      <c r="I8" s="55">
        <v>9407261.4000000004</v>
      </c>
      <c r="J8" s="55">
        <v>0</v>
      </c>
      <c r="K8" s="55">
        <v>17641.28</v>
      </c>
      <c r="L8" s="55">
        <v>9274.34</v>
      </c>
      <c r="M8" s="55">
        <v>886.92</v>
      </c>
      <c r="N8" s="55">
        <v>336.54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8021</v>
      </c>
      <c r="Z8" s="55">
        <v>6416.71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6">
        <f t="shared" si="0"/>
        <v>9435979.0600000005</v>
      </c>
      <c r="AN8" s="56">
        <f t="shared" si="1"/>
        <v>16445.23</v>
      </c>
      <c r="AO8" s="57"/>
      <c r="AP8" s="57"/>
    </row>
    <row r="9" spans="1:44" ht="45" customHeight="1">
      <c r="A9" s="33">
        <v>4</v>
      </c>
      <c r="B9" s="15" t="s">
        <v>43</v>
      </c>
      <c r="C9" s="55">
        <v>49778.52996437774</v>
      </c>
      <c r="D9" s="55">
        <v>0</v>
      </c>
      <c r="E9" s="55">
        <v>64984.342413742503</v>
      </c>
      <c r="F9" s="55">
        <v>0</v>
      </c>
      <c r="G9" s="55">
        <v>41225.906229838802</v>
      </c>
      <c r="H9" s="55">
        <v>0</v>
      </c>
      <c r="I9" s="55">
        <v>7825813.0786344167</v>
      </c>
      <c r="J9" s="55">
        <v>0</v>
      </c>
      <c r="K9" s="55">
        <v>665464.37088647508</v>
      </c>
      <c r="L9" s="55">
        <v>0</v>
      </c>
      <c r="M9" s="55">
        <v>82765.667115027376</v>
      </c>
      <c r="N9" s="55">
        <v>28407.423210000001</v>
      </c>
      <c r="O9" s="55">
        <v>0</v>
      </c>
      <c r="P9" s="55">
        <v>0</v>
      </c>
      <c r="Q9" s="55">
        <v>552.90000000000009</v>
      </c>
      <c r="R9" s="55">
        <v>0</v>
      </c>
      <c r="S9" s="55">
        <v>92.15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58479.449925827357</v>
      </c>
      <c r="Z9" s="55">
        <v>39991.134243064327</v>
      </c>
      <c r="AA9" s="55">
        <v>309700.59501932684</v>
      </c>
      <c r="AB9" s="55">
        <v>187138.77081092985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134419.1635</v>
      </c>
      <c r="AJ9" s="55">
        <v>60243.150922784582</v>
      </c>
      <c r="AK9" s="55">
        <v>0</v>
      </c>
      <c r="AL9" s="55">
        <v>0</v>
      </c>
      <c r="AM9" s="56">
        <f t="shared" si="0"/>
        <v>9233276.1536890324</v>
      </c>
      <c r="AN9" s="56">
        <f t="shared" si="1"/>
        <v>315780.47918677877</v>
      </c>
      <c r="AO9" s="57"/>
      <c r="AP9" s="57"/>
      <c r="AR9" s="38"/>
    </row>
    <row r="10" spans="1:44" ht="45" customHeight="1">
      <c r="A10" s="33">
        <v>5</v>
      </c>
      <c r="B10" s="15" t="s">
        <v>42</v>
      </c>
      <c r="C10" s="55">
        <v>70495.806549000001</v>
      </c>
      <c r="D10" s="55">
        <v>0</v>
      </c>
      <c r="E10" s="55">
        <v>26845.29</v>
      </c>
      <c r="F10" s="55">
        <v>0</v>
      </c>
      <c r="G10" s="55">
        <v>64821.673057000007</v>
      </c>
      <c r="H10" s="55">
        <v>3643.5417236200001</v>
      </c>
      <c r="I10" s="55">
        <v>6666432.7786200009</v>
      </c>
      <c r="J10" s="55">
        <v>0</v>
      </c>
      <c r="K10" s="55">
        <v>620487.34630600002</v>
      </c>
      <c r="L10" s="55">
        <v>21869.702359999999</v>
      </c>
      <c r="M10" s="55">
        <v>91070.518488999995</v>
      </c>
      <c r="N10" s="55">
        <v>10446.78649595</v>
      </c>
      <c r="O10" s="55">
        <v>0</v>
      </c>
      <c r="P10" s="55">
        <v>0</v>
      </c>
      <c r="Q10" s="55">
        <v>15783.96</v>
      </c>
      <c r="R10" s="55">
        <v>8161.50308047</v>
      </c>
      <c r="S10" s="55">
        <v>0</v>
      </c>
      <c r="T10" s="55">
        <v>0</v>
      </c>
      <c r="U10" s="55">
        <v>21014.04</v>
      </c>
      <c r="V10" s="55">
        <v>6457.0887000000002</v>
      </c>
      <c r="W10" s="55">
        <v>0</v>
      </c>
      <c r="X10" s="55">
        <v>0</v>
      </c>
      <c r="Y10" s="55">
        <v>102778.892335</v>
      </c>
      <c r="Z10" s="55">
        <v>33697.449423949998</v>
      </c>
      <c r="AA10" s="55">
        <v>334247.43265500001</v>
      </c>
      <c r="AB10" s="55">
        <v>248824.49029458</v>
      </c>
      <c r="AC10" s="55">
        <v>82311.681840000005</v>
      </c>
      <c r="AD10" s="55">
        <v>57440.19</v>
      </c>
      <c r="AE10" s="55">
        <v>0</v>
      </c>
      <c r="AF10" s="55">
        <v>0</v>
      </c>
      <c r="AG10" s="55">
        <v>0</v>
      </c>
      <c r="AH10" s="55">
        <v>0</v>
      </c>
      <c r="AI10" s="55">
        <v>30489.02</v>
      </c>
      <c r="AJ10" s="55">
        <v>21858.56485114</v>
      </c>
      <c r="AK10" s="55">
        <v>0</v>
      </c>
      <c r="AL10" s="55">
        <v>0</v>
      </c>
      <c r="AM10" s="56">
        <f t="shared" si="0"/>
        <v>8126778.4398510009</v>
      </c>
      <c r="AN10" s="56">
        <f t="shared" si="1"/>
        <v>412399.31692971004</v>
      </c>
      <c r="AO10" s="57"/>
      <c r="AP10" s="57"/>
      <c r="AR10" s="38"/>
    </row>
    <row r="11" spans="1:44" ht="45" customHeight="1">
      <c r="A11" s="33">
        <v>6</v>
      </c>
      <c r="B11" s="15" t="s">
        <v>44</v>
      </c>
      <c r="C11" s="55">
        <v>41181.839999999997</v>
      </c>
      <c r="D11" s="55">
        <v>0</v>
      </c>
      <c r="E11" s="55">
        <v>66908</v>
      </c>
      <c r="F11" s="55">
        <v>0</v>
      </c>
      <c r="G11" s="55">
        <v>29484.21</v>
      </c>
      <c r="H11" s="55">
        <v>0</v>
      </c>
      <c r="I11" s="55">
        <v>7958487.6107531702</v>
      </c>
      <c r="J11" s="55">
        <v>0</v>
      </c>
      <c r="K11" s="55">
        <v>4400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6">
        <f t="shared" si="0"/>
        <v>8100461.66075317</v>
      </c>
      <c r="AN11" s="56">
        <f t="shared" si="1"/>
        <v>0</v>
      </c>
      <c r="AO11" s="57"/>
      <c r="AP11" s="57"/>
    </row>
    <row r="12" spans="1:44" ht="45" customHeight="1">
      <c r="A12" s="33">
        <v>7</v>
      </c>
      <c r="B12" s="15" t="s">
        <v>41</v>
      </c>
      <c r="C12" s="55">
        <v>87179.546301369759</v>
      </c>
      <c r="D12" s="55">
        <v>0</v>
      </c>
      <c r="E12" s="55">
        <v>148260.6696334657</v>
      </c>
      <c r="F12" s="55">
        <v>0</v>
      </c>
      <c r="G12" s="55">
        <v>53535.307397260272</v>
      </c>
      <c r="H12" s="55">
        <v>0</v>
      </c>
      <c r="I12" s="55">
        <v>5678138.2417999627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  <c r="AL12" s="55">
        <v>0</v>
      </c>
      <c r="AM12" s="56">
        <f t="shared" si="0"/>
        <v>5967113.7651320584</v>
      </c>
      <c r="AN12" s="56">
        <f t="shared" si="1"/>
        <v>0</v>
      </c>
      <c r="AO12" s="57"/>
      <c r="AP12" s="57"/>
    </row>
    <row r="13" spans="1:44" ht="45" customHeight="1">
      <c r="A13" s="33">
        <v>8</v>
      </c>
      <c r="B13" s="15" t="s">
        <v>49</v>
      </c>
      <c r="C13" s="55">
        <v>0</v>
      </c>
      <c r="D13" s="55">
        <v>0</v>
      </c>
      <c r="E13" s="55">
        <v>2487.25</v>
      </c>
      <c r="F13" s="55">
        <v>0</v>
      </c>
      <c r="G13" s="55">
        <v>18594.16</v>
      </c>
      <c r="H13" s="55">
        <v>0</v>
      </c>
      <c r="I13" s="55">
        <v>3267421.46</v>
      </c>
      <c r="J13" s="55">
        <v>0</v>
      </c>
      <c r="K13" s="55">
        <v>1330437.24</v>
      </c>
      <c r="L13" s="55">
        <v>0</v>
      </c>
      <c r="M13" s="55">
        <v>53168.81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66564.210000000006</v>
      </c>
      <c r="Z13" s="55">
        <v>0</v>
      </c>
      <c r="AA13" s="55">
        <v>372277.88</v>
      </c>
      <c r="AB13" s="55">
        <v>6911.73</v>
      </c>
      <c r="AC13" s="55">
        <v>0</v>
      </c>
      <c r="AD13" s="55">
        <v>0</v>
      </c>
      <c r="AE13" s="55">
        <v>548584.42999999993</v>
      </c>
      <c r="AF13" s="55">
        <v>324572</v>
      </c>
      <c r="AG13" s="55">
        <v>0</v>
      </c>
      <c r="AH13" s="55">
        <v>0</v>
      </c>
      <c r="AI13" s="55">
        <v>171617.2</v>
      </c>
      <c r="AJ13" s="55">
        <v>0</v>
      </c>
      <c r="AK13" s="55">
        <v>0</v>
      </c>
      <c r="AL13" s="55">
        <v>0</v>
      </c>
      <c r="AM13" s="56">
        <f t="shared" si="0"/>
        <v>5831152.6399999997</v>
      </c>
      <c r="AN13" s="56">
        <f t="shared" si="1"/>
        <v>331483.73</v>
      </c>
      <c r="AO13" s="57"/>
    </row>
    <row r="14" spans="1:44" ht="45" customHeight="1">
      <c r="A14" s="33">
        <v>9</v>
      </c>
      <c r="B14" s="15" t="s">
        <v>45</v>
      </c>
      <c r="C14" s="55">
        <v>-77685.639999995736</v>
      </c>
      <c r="D14" s="55">
        <v>0</v>
      </c>
      <c r="E14" s="55">
        <v>76998.509999999966</v>
      </c>
      <c r="F14" s="55">
        <v>0</v>
      </c>
      <c r="G14" s="55">
        <v>53183.983177763439</v>
      </c>
      <c r="H14" s="55">
        <v>0</v>
      </c>
      <c r="I14" s="55">
        <v>2554636.3299999963</v>
      </c>
      <c r="J14" s="55">
        <v>0</v>
      </c>
      <c r="K14" s="55">
        <v>685128.6300943055</v>
      </c>
      <c r="L14" s="55">
        <v>0</v>
      </c>
      <c r="M14" s="55">
        <v>61647.073295410475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6">
        <f t="shared" si="0"/>
        <v>3353908.8865674799</v>
      </c>
      <c r="AN14" s="56">
        <f t="shared" si="1"/>
        <v>0</v>
      </c>
      <c r="AO14" s="57"/>
      <c r="AP14" s="57"/>
    </row>
    <row r="15" spans="1:44" ht="45" customHeight="1">
      <c r="A15" s="33">
        <v>10</v>
      </c>
      <c r="B15" s="15" t="s">
        <v>48</v>
      </c>
      <c r="C15" s="55">
        <v>267739.59999999998</v>
      </c>
      <c r="D15" s="55">
        <v>0</v>
      </c>
      <c r="E15" s="55">
        <v>1437</v>
      </c>
      <c r="F15" s="55">
        <v>0</v>
      </c>
      <c r="G15" s="55">
        <v>9186.7099999999991</v>
      </c>
      <c r="H15" s="55">
        <v>0</v>
      </c>
      <c r="I15" s="55">
        <v>2523043.65</v>
      </c>
      <c r="J15" s="55">
        <v>0</v>
      </c>
      <c r="K15" s="55">
        <v>80355.89</v>
      </c>
      <c r="L15" s="55">
        <v>0</v>
      </c>
      <c r="M15" s="55">
        <v>12980.54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16511.98</v>
      </c>
      <c r="AB15" s="55">
        <v>0</v>
      </c>
      <c r="AC15" s="55">
        <v>0</v>
      </c>
      <c r="AD15" s="55">
        <v>0</v>
      </c>
      <c r="AE15" s="55">
        <v>8800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6">
        <f t="shared" si="0"/>
        <v>2920055.37</v>
      </c>
      <c r="AN15" s="56">
        <f t="shared" si="1"/>
        <v>0</v>
      </c>
      <c r="AO15" s="57"/>
    </row>
    <row r="16" spans="1:44" ht="45" customHeight="1">
      <c r="A16" s="33">
        <v>11</v>
      </c>
      <c r="B16" s="15" t="s">
        <v>46</v>
      </c>
      <c r="C16" s="55">
        <v>0</v>
      </c>
      <c r="D16" s="55">
        <v>0</v>
      </c>
      <c r="E16" s="55">
        <v>3842</v>
      </c>
      <c r="F16" s="55">
        <v>0</v>
      </c>
      <c r="G16" s="55">
        <v>5248.82</v>
      </c>
      <c r="H16" s="55">
        <v>0</v>
      </c>
      <c r="I16" s="55">
        <v>100667.51</v>
      </c>
      <c r="J16" s="55">
        <v>0</v>
      </c>
      <c r="K16" s="55">
        <v>108059.64</v>
      </c>
      <c r="L16" s="55">
        <v>11637.646027397259</v>
      </c>
      <c r="M16" s="55">
        <v>19687.669999999998</v>
      </c>
      <c r="N16" s="55">
        <v>773.17979178082192</v>
      </c>
      <c r="O16" s="55">
        <v>0</v>
      </c>
      <c r="P16" s="55">
        <v>0</v>
      </c>
      <c r="Q16" s="55">
        <v>0</v>
      </c>
      <c r="R16" s="55">
        <v>0</v>
      </c>
      <c r="S16" s="55">
        <v>4803.2700000000004</v>
      </c>
      <c r="T16" s="55">
        <v>4472.01</v>
      </c>
      <c r="U16" s="55">
        <v>0</v>
      </c>
      <c r="V16" s="55">
        <v>0</v>
      </c>
      <c r="W16" s="55">
        <v>0</v>
      </c>
      <c r="X16" s="55">
        <v>0</v>
      </c>
      <c r="Y16" s="55">
        <v>61410.780000000006</v>
      </c>
      <c r="Z16" s="55">
        <v>48302.822827800817</v>
      </c>
      <c r="AA16" s="55">
        <v>201316.99</v>
      </c>
      <c r="AB16" s="55">
        <v>82258.609592712368</v>
      </c>
      <c r="AC16" s="55">
        <v>2000</v>
      </c>
      <c r="AD16" s="55">
        <v>1676.5323178082192</v>
      </c>
      <c r="AE16" s="55">
        <v>108875.98</v>
      </c>
      <c r="AF16" s="55">
        <v>84485.781604832766</v>
      </c>
      <c r="AG16" s="55">
        <v>0</v>
      </c>
      <c r="AH16" s="55">
        <v>0</v>
      </c>
      <c r="AI16" s="55">
        <v>190782.98</v>
      </c>
      <c r="AJ16" s="55">
        <v>122468.71121780822</v>
      </c>
      <c r="AK16" s="55">
        <v>0</v>
      </c>
      <c r="AL16" s="55">
        <v>0</v>
      </c>
      <c r="AM16" s="56">
        <f t="shared" si="0"/>
        <v>806695.6399999999</v>
      </c>
      <c r="AN16" s="56">
        <f t="shared" si="1"/>
        <v>356075.29338014044</v>
      </c>
      <c r="AO16" s="57"/>
      <c r="AP16" s="57"/>
    </row>
    <row r="17" spans="1:43" ht="45" customHeight="1">
      <c r="A17" s="33">
        <v>12</v>
      </c>
      <c r="B17" s="15" t="s">
        <v>50</v>
      </c>
      <c r="C17" s="55">
        <v>0</v>
      </c>
      <c r="D17" s="55">
        <v>0</v>
      </c>
      <c r="E17" s="55">
        <v>447</v>
      </c>
      <c r="F17" s="55">
        <v>0</v>
      </c>
      <c r="G17" s="55">
        <v>11569.32</v>
      </c>
      <c r="H17" s="55">
        <v>9687.49</v>
      </c>
      <c r="I17" s="55">
        <v>510050.37</v>
      </c>
      <c r="J17" s="55">
        <v>0</v>
      </c>
      <c r="K17" s="55">
        <v>97787</v>
      </c>
      <c r="L17" s="55">
        <v>45098</v>
      </c>
      <c r="M17" s="55">
        <v>12741</v>
      </c>
      <c r="N17" s="55">
        <v>5449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1246.2318109999999</v>
      </c>
      <c r="Z17" s="55">
        <v>997.82</v>
      </c>
      <c r="AA17" s="55">
        <v>33099.240000000005</v>
      </c>
      <c r="AB17" s="55">
        <v>30671.199999999997</v>
      </c>
      <c r="AC17" s="55">
        <v>0</v>
      </c>
      <c r="AD17" s="55">
        <v>0</v>
      </c>
      <c r="AE17" s="55">
        <v>17945.994648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6">
        <f t="shared" si="0"/>
        <v>684886.15645899996</v>
      </c>
      <c r="AN17" s="56">
        <f t="shared" si="1"/>
        <v>91903.51</v>
      </c>
      <c r="AO17" s="57"/>
    </row>
    <row r="18" spans="1:43" ht="45" customHeight="1">
      <c r="A18" s="33">
        <v>13</v>
      </c>
      <c r="B18" s="15" t="s">
        <v>51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51561.409199999995</v>
      </c>
      <c r="AB18" s="55">
        <v>46753.705449999994</v>
      </c>
      <c r="AC18" s="55">
        <v>5204.0519999999997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36908.93</v>
      </c>
      <c r="AJ18" s="55">
        <v>29068.421499999997</v>
      </c>
      <c r="AK18" s="55">
        <v>0</v>
      </c>
      <c r="AL18" s="55">
        <v>0</v>
      </c>
      <c r="AM18" s="56">
        <f t="shared" si="0"/>
        <v>93674.391199999984</v>
      </c>
      <c r="AN18" s="56">
        <f t="shared" si="1"/>
        <v>75822.126949999991</v>
      </c>
      <c r="AO18" s="57"/>
      <c r="AQ18" s="38"/>
    </row>
    <row r="19" spans="1:43" ht="15">
      <c r="A19" s="36"/>
      <c r="B19" s="14" t="s">
        <v>1</v>
      </c>
      <c r="C19" s="13">
        <f t="shared" ref="C19:AN19" si="2">SUM(C6:C18)</f>
        <v>2831316.9838786181</v>
      </c>
      <c r="D19" s="13">
        <f t="shared" si="2"/>
        <v>308194.30646574101</v>
      </c>
      <c r="E19" s="13">
        <f t="shared" si="2"/>
        <v>899127.28076824208</v>
      </c>
      <c r="F19" s="13">
        <f t="shared" si="2"/>
        <v>0</v>
      </c>
      <c r="G19" s="13">
        <f t="shared" si="2"/>
        <v>1556168.0162968647</v>
      </c>
      <c r="H19" s="13">
        <f t="shared" si="2"/>
        <v>31439.015763659998</v>
      </c>
      <c r="I19" s="13">
        <f t="shared" si="2"/>
        <v>81814766.077207178</v>
      </c>
      <c r="J19" s="13">
        <f t="shared" si="2"/>
        <v>2204.843672</v>
      </c>
      <c r="K19" s="13">
        <f t="shared" si="2"/>
        <v>10876842.024480635</v>
      </c>
      <c r="L19" s="13">
        <f t="shared" si="2"/>
        <v>451339.05871070956</v>
      </c>
      <c r="M19" s="13">
        <f t="shared" si="2"/>
        <v>1148270.953978936</v>
      </c>
      <c r="N19" s="13">
        <f t="shared" si="2"/>
        <v>74650.717273780829</v>
      </c>
      <c r="O19" s="13">
        <f t="shared" si="2"/>
        <v>0</v>
      </c>
      <c r="P19" s="13">
        <f t="shared" si="2"/>
        <v>0</v>
      </c>
      <c r="Q19" s="13">
        <f t="shared" si="2"/>
        <v>206203.21299999999</v>
      </c>
      <c r="R19" s="13">
        <f t="shared" si="2"/>
        <v>142058.05618046998</v>
      </c>
      <c r="S19" s="13">
        <f t="shared" si="2"/>
        <v>4895.42</v>
      </c>
      <c r="T19" s="13">
        <f t="shared" si="2"/>
        <v>4472.01</v>
      </c>
      <c r="U19" s="13">
        <f t="shared" si="2"/>
        <v>184581.32</v>
      </c>
      <c r="V19" s="13">
        <f t="shared" si="2"/>
        <v>26963.38991862</v>
      </c>
      <c r="W19" s="13">
        <f t="shared" si="2"/>
        <v>0</v>
      </c>
      <c r="X19" s="13">
        <f t="shared" si="2"/>
        <v>0</v>
      </c>
      <c r="Y19" s="13">
        <f t="shared" si="2"/>
        <v>966402.6187178276</v>
      </c>
      <c r="Z19" s="13">
        <f t="shared" si="2"/>
        <v>434337.2488716052</v>
      </c>
      <c r="AA19" s="13">
        <f t="shared" si="2"/>
        <v>6845413.3938906901</v>
      </c>
      <c r="AB19" s="13">
        <f t="shared" si="2"/>
        <v>3941874.8323557721</v>
      </c>
      <c r="AC19" s="13">
        <f t="shared" si="2"/>
        <v>95809.293839999998</v>
      </c>
      <c r="AD19" s="13">
        <f t="shared" si="2"/>
        <v>59116.72231780822</v>
      </c>
      <c r="AE19" s="13">
        <f t="shared" si="2"/>
        <v>1028151.42485</v>
      </c>
      <c r="AF19" s="13">
        <f t="shared" si="2"/>
        <v>562799.94523134839</v>
      </c>
      <c r="AG19" s="13">
        <f t="shared" si="2"/>
        <v>0</v>
      </c>
      <c r="AH19" s="13">
        <f t="shared" si="2"/>
        <v>0</v>
      </c>
      <c r="AI19" s="13">
        <f t="shared" si="2"/>
        <v>2017850.7528160003</v>
      </c>
      <c r="AJ19" s="13">
        <f t="shared" si="2"/>
        <v>1149061.4814069725</v>
      </c>
      <c r="AK19" s="13">
        <f t="shared" si="2"/>
        <v>0</v>
      </c>
      <c r="AL19" s="13">
        <f t="shared" si="2"/>
        <v>0</v>
      </c>
      <c r="AM19" s="13">
        <f t="shared" si="2"/>
        <v>110475798.77372499</v>
      </c>
      <c r="AN19" s="13">
        <f t="shared" si="2"/>
        <v>7188511.6281684879</v>
      </c>
      <c r="AO19" s="57"/>
      <c r="AP19" s="38"/>
    </row>
    <row r="20" spans="1:43" s="37" customFormat="1" ht="12.75" customHeight="1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</row>
    <row r="21" spans="1:43" ht="13.5">
      <c r="B21" s="39" t="s">
        <v>15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</row>
    <row r="22" spans="1:43" ht="12.75" customHeight="1">
      <c r="B22" s="95" t="s">
        <v>53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AM22" s="38"/>
      <c r="AN22" s="38"/>
    </row>
    <row r="23" spans="1:43" ht="17.25" customHeight="1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12"/>
      <c r="P23" s="12"/>
      <c r="Q23" s="38"/>
      <c r="R23" s="38"/>
      <c r="AN23" s="38"/>
    </row>
    <row r="24" spans="1:43" ht="12.75" customHeight="1">
      <c r="O24" s="12"/>
      <c r="P24" s="12"/>
    </row>
    <row r="26" spans="1:43"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</sheetData>
  <mergeCells count="22">
    <mergeCell ref="AM4:AN4"/>
    <mergeCell ref="Y4:Z4"/>
    <mergeCell ref="AA4:AB4"/>
    <mergeCell ref="AC4:AD4"/>
    <mergeCell ref="AE4:AF4"/>
    <mergeCell ref="AG4:AH4"/>
    <mergeCell ref="AK4:AL4"/>
    <mergeCell ref="AI4:AJ4"/>
    <mergeCell ref="O4:P4"/>
    <mergeCell ref="U4:V4"/>
    <mergeCell ref="W4:X4"/>
    <mergeCell ref="Q4:R4"/>
    <mergeCell ref="S4:T4"/>
    <mergeCell ref="B22:N23"/>
    <mergeCell ref="I4:J4"/>
    <mergeCell ref="K4:L4"/>
    <mergeCell ref="M4:N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P24"/>
  <sheetViews>
    <sheetView workbookViewId="0">
      <pane xSplit="2" ySplit="4" topLeftCell="C17" activePane="bottomRight" state="frozen"/>
      <selection pane="topRight" activeCell="C1" sqref="C1"/>
      <selection pane="bottomLeft" activeCell="A7" sqref="A7"/>
      <selection pane="bottomRight" activeCell="AM12" sqref="AM12"/>
    </sheetView>
  </sheetViews>
  <sheetFormatPr defaultRowHeight="12.75"/>
  <cols>
    <col min="1" max="1" width="3.28515625" style="41" customWidth="1"/>
    <col min="2" max="2" width="29.85546875" style="41" customWidth="1"/>
    <col min="3" max="3" width="15.5703125" style="41" customWidth="1"/>
    <col min="4" max="4" width="12.7109375" style="41" customWidth="1"/>
    <col min="5" max="5" width="14.7109375" style="41" customWidth="1"/>
    <col min="6" max="6" width="12.7109375" style="41" customWidth="1"/>
    <col min="7" max="8" width="13.42578125" style="41" customWidth="1"/>
    <col min="9" max="28" width="12.7109375" style="41" customWidth="1"/>
    <col min="29" max="29" width="14.5703125" style="41" customWidth="1"/>
    <col min="30" max="38" width="12.7109375" style="41" customWidth="1"/>
    <col min="39" max="39" width="15.42578125" style="41" customWidth="1"/>
    <col min="40" max="40" width="14.140625" style="41" customWidth="1"/>
    <col min="41" max="41" width="12" style="41" customWidth="1"/>
    <col min="42" max="42" width="9.7109375" style="41" bestFit="1" customWidth="1"/>
    <col min="43" max="16384" width="9.140625" style="41"/>
  </cols>
  <sheetData>
    <row r="1" spans="1:42" s="25" customFormat="1" ht="20.25" customHeight="1">
      <c r="A1" s="23" t="s">
        <v>55</v>
      </c>
    </row>
    <row r="2" spans="1:42" ht="19.5" customHeight="1">
      <c r="A2" s="30" t="s">
        <v>52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8"/>
    </row>
    <row r="3" spans="1:42" ht="82.5" customHeight="1">
      <c r="A3" s="98" t="s">
        <v>0</v>
      </c>
      <c r="B3" s="98" t="s">
        <v>2</v>
      </c>
      <c r="C3" s="96" t="s">
        <v>3</v>
      </c>
      <c r="D3" s="97"/>
      <c r="E3" s="96" t="s">
        <v>27</v>
      </c>
      <c r="F3" s="97"/>
      <c r="G3" s="96" t="s">
        <v>34</v>
      </c>
      <c r="H3" s="97"/>
      <c r="I3" s="96" t="s">
        <v>6</v>
      </c>
      <c r="J3" s="97"/>
      <c r="K3" s="96" t="s">
        <v>35</v>
      </c>
      <c r="L3" s="97"/>
      <c r="M3" s="96" t="s">
        <v>7</v>
      </c>
      <c r="N3" s="97"/>
      <c r="O3" s="96" t="s">
        <v>8</v>
      </c>
      <c r="P3" s="97"/>
      <c r="Q3" s="96" t="s">
        <v>28</v>
      </c>
      <c r="R3" s="97"/>
      <c r="S3" s="96" t="s">
        <v>38</v>
      </c>
      <c r="T3" s="97"/>
      <c r="U3" s="96" t="s">
        <v>29</v>
      </c>
      <c r="V3" s="97"/>
      <c r="W3" s="96" t="s">
        <v>30</v>
      </c>
      <c r="X3" s="97"/>
      <c r="Y3" s="96" t="s">
        <v>9</v>
      </c>
      <c r="Z3" s="97"/>
      <c r="AA3" s="96" t="s">
        <v>31</v>
      </c>
      <c r="AB3" s="97"/>
      <c r="AC3" s="96" t="s">
        <v>10</v>
      </c>
      <c r="AD3" s="97"/>
      <c r="AE3" s="96" t="s">
        <v>11</v>
      </c>
      <c r="AF3" s="97"/>
      <c r="AG3" s="96" t="s">
        <v>12</v>
      </c>
      <c r="AH3" s="97"/>
      <c r="AI3" s="96" t="s">
        <v>32</v>
      </c>
      <c r="AJ3" s="97"/>
      <c r="AK3" s="96" t="s">
        <v>13</v>
      </c>
      <c r="AL3" s="97"/>
      <c r="AM3" s="96" t="s">
        <v>14</v>
      </c>
      <c r="AN3" s="97"/>
    </row>
    <row r="4" spans="1:42" ht="25.5">
      <c r="A4" s="99"/>
      <c r="B4" s="99"/>
      <c r="C4" s="32" t="s">
        <v>16</v>
      </c>
      <c r="D4" s="32" t="s">
        <v>17</v>
      </c>
      <c r="E4" s="32" t="s">
        <v>16</v>
      </c>
      <c r="F4" s="32" t="s">
        <v>17</v>
      </c>
      <c r="G4" s="32" t="s">
        <v>16</v>
      </c>
      <c r="H4" s="32" t="s">
        <v>17</v>
      </c>
      <c r="I4" s="32" t="s">
        <v>16</v>
      </c>
      <c r="J4" s="32" t="s">
        <v>17</v>
      </c>
      <c r="K4" s="32" t="s">
        <v>16</v>
      </c>
      <c r="L4" s="32" t="s">
        <v>17</v>
      </c>
      <c r="M4" s="32" t="s">
        <v>16</v>
      </c>
      <c r="N4" s="32" t="s">
        <v>17</v>
      </c>
      <c r="O4" s="32" t="s">
        <v>16</v>
      </c>
      <c r="P4" s="32" t="s">
        <v>17</v>
      </c>
      <c r="Q4" s="32" t="s">
        <v>16</v>
      </c>
      <c r="R4" s="32" t="s">
        <v>17</v>
      </c>
      <c r="S4" s="32" t="s">
        <v>16</v>
      </c>
      <c r="T4" s="32" t="s">
        <v>17</v>
      </c>
      <c r="U4" s="32" t="s">
        <v>16</v>
      </c>
      <c r="V4" s="32" t="s">
        <v>17</v>
      </c>
      <c r="W4" s="32" t="s">
        <v>16</v>
      </c>
      <c r="X4" s="32" t="s">
        <v>17</v>
      </c>
      <c r="Y4" s="32" t="s">
        <v>16</v>
      </c>
      <c r="Z4" s="32" t="s">
        <v>17</v>
      </c>
      <c r="AA4" s="32" t="s">
        <v>16</v>
      </c>
      <c r="AB4" s="32" t="s">
        <v>17</v>
      </c>
      <c r="AC4" s="32" t="s">
        <v>16</v>
      </c>
      <c r="AD4" s="32" t="s">
        <v>17</v>
      </c>
      <c r="AE4" s="32" t="s">
        <v>16</v>
      </c>
      <c r="AF4" s="32" t="s">
        <v>17</v>
      </c>
      <c r="AG4" s="32" t="s">
        <v>16</v>
      </c>
      <c r="AH4" s="32" t="s">
        <v>17</v>
      </c>
      <c r="AI4" s="32" t="s">
        <v>16</v>
      </c>
      <c r="AJ4" s="32" t="s">
        <v>17</v>
      </c>
      <c r="AK4" s="32" t="s">
        <v>16</v>
      </c>
      <c r="AL4" s="32" t="s">
        <v>17</v>
      </c>
      <c r="AM4" s="32" t="s">
        <v>16</v>
      </c>
      <c r="AN4" s="32" t="s">
        <v>17</v>
      </c>
      <c r="AO4" s="42"/>
    </row>
    <row r="5" spans="1:42" ht="45" customHeight="1">
      <c r="A5" s="33">
        <v>1</v>
      </c>
      <c r="B5" s="15" t="s">
        <v>39</v>
      </c>
      <c r="C5" s="55">
        <v>1422599.6889747116</v>
      </c>
      <c r="D5" s="55">
        <v>1173715.7105968613</v>
      </c>
      <c r="E5" s="55">
        <v>410649.46138299775</v>
      </c>
      <c r="F5" s="55">
        <v>410649.46138299775</v>
      </c>
      <c r="G5" s="55">
        <v>336128.12914502632</v>
      </c>
      <c r="H5" s="55">
        <v>334396.24058258894</v>
      </c>
      <c r="I5" s="55">
        <v>25802533.397811718</v>
      </c>
      <c r="J5" s="55">
        <v>25785441.073593438</v>
      </c>
      <c r="K5" s="55">
        <v>3434693.3060136139</v>
      </c>
      <c r="L5" s="55">
        <v>3236125.8903534641</v>
      </c>
      <c r="M5" s="55">
        <v>490429.96570327203</v>
      </c>
      <c r="N5" s="55">
        <v>459196.07450807292</v>
      </c>
      <c r="O5" s="55">
        <v>0</v>
      </c>
      <c r="P5" s="55">
        <v>0</v>
      </c>
      <c r="Q5" s="55">
        <v>74466.726388999959</v>
      </c>
      <c r="R5" s="55">
        <v>20578.477595571421</v>
      </c>
      <c r="S5" s="55">
        <v>718.39013599999998</v>
      </c>
      <c r="T5" s="55">
        <v>178.88766999999999</v>
      </c>
      <c r="U5" s="55">
        <v>22027.646844999999</v>
      </c>
      <c r="V5" s="55">
        <v>13646.654315999998</v>
      </c>
      <c r="W5" s="55">
        <v>0</v>
      </c>
      <c r="X5" s="55">
        <v>0</v>
      </c>
      <c r="Y5" s="55">
        <v>382392.20155100018</v>
      </c>
      <c r="Z5" s="55">
        <v>267386.25580755272</v>
      </c>
      <c r="AA5" s="55">
        <v>2943244.7990033762</v>
      </c>
      <c r="AB5" s="55">
        <v>1806926.657546422</v>
      </c>
      <c r="AC5" s="55">
        <v>0</v>
      </c>
      <c r="AD5" s="55">
        <v>0</v>
      </c>
      <c r="AE5" s="55">
        <v>194756.40349499983</v>
      </c>
      <c r="AF5" s="55">
        <v>121473.64685746159</v>
      </c>
      <c r="AG5" s="55">
        <v>21557</v>
      </c>
      <c r="AH5" s="55">
        <v>21557</v>
      </c>
      <c r="AI5" s="55">
        <v>882714.42443681881</v>
      </c>
      <c r="AJ5" s="55">
        <v>314408.89929802262</v>
      </c>
      <c r="AK5" s="55">
        <v>0</v>
      </c>
      <c r="AL5" s="55">
        <v>0</v>
      </c>
      <c r="AM5" s="4">
        <f t="shared" ref="AM5:AM17" si="0">C5+E5+G5+I5+K5+M5+O5+Q5+S5+U5+W5+Y5+AA5+AC5+AE5+AG5+AI5+AK5</f>
        <v>36418911.540887535</v>
      </c>
      <c r="AN5" s="4">
        <f t="shared" ref="AN5:AN17" si="1">D5+F5+H5+J5+L5+N5+P5+R5+T5+V5+X5+Z5+AB5+AD5+AF5+AH5+AJ5+AL5</f>
        <v>33965680.93010845</v>
      </c>
      <c r="AO5" s="43"/>
      <c r="AP5" s="42"/>
    </row>
    <row r="6" spans="1:42" ht="45" customHeight="1">
      <c r="A6" s="33">
        <v>2</v>
      </c>
      <c r="B6" s="15" t="s">
        <v>40</v>
      </c>
      <c r="C6" s="55">
        <v>942054.36239837576</v>
      </c>
      <c r="D6" s="55">
        <v>942054.36239837576</v>
      </c>
      <c r="E6" s="55">
        <v>105855.15424097613</v>
      </c>
      <c r="F6" s="55">
        <v>105855.15424097613</v>
      </c>
      <c r="G6" s="55">
        <v>144845.30828311812</v>
      </c>
      <c r="H6" s="55">
        <v>144452.49863030639</v>
      </c>
      <c r="I6" s="55">
        <v>13041586.929230368</v>
      </c>
      <c r="J6" s="55">
        <v>13033896.788916247</v>
      </c>
      <c r="K6" s="55">
        <v>1997586.4564654324</v>
      </c>
      <c r="L6" s="55">
        <v>1932573.9690196016</v>
      </c>
      <c r="M6" s="55">
        <v>252480.76030739074</v>
      </c>
      <c r="N6" s="55">
        <v>250557.68701635092</v>
      </c>
      <c r="O6" s="55">
        <v>0</v>
      </c>
      <c r="P6" s="55">
        <v>0</v>
      </c>
      <c r="Q6" s="55">
        <v>21230.583730769242</v>
      </c>
      <c r="R6" s="55">
        <v>6015.7068859890205</v>
      </c>
      <c r="S6" s="55">
        <v>0</v>
      </c>
      <c r="T6" s="55">
        <v>0</v>
      </c>
      <c r="U6" s="55">
        <v>42062.566813186801</v>
      </c>
      <c r="V6" s="55">
        <v>38749.285668755474</v>
      </c>
      <c r="W6" s="55">
        <v>0</v>
      </c>
      <c r="X6" s="55">
        <v>0</v>
      </c>
      <c r="Y6" s="55">
        <v>249768.05297930585</v>
      </c>
      <c r="Z6" s="55">
        <v>156018.98856217245</v>
      </c>
      <c r="AA6" s="55">
        <v>1659432.4516074122</v>
      </c>
      <c r="AB6" s="55">
        <v>331264.83048582962</v>
      </c>
      <c r="AC6" s="55">
        <v>120185.10187119964</v>
      </c>
      <c r="AD6" s="55">
        <v>9197.637600162474</v>
      </c>
      <c r="AE6" s="55">
        <v>86119.886324326944</v>
      </c>
      <c r="AF6" s="55">
        <v>32631.219683868661</v>
      </c>
      <c r="AG6" s="55">
        <v>0</v>
      </c>
      <c r="AH6" s="55">
        <v>0</v>
      </c>
      <c r="AI6" s="55">
        <v>334450.16176000016</v>
      </c>
      <c r="AJ6" s="55">
        <v>68425.21477875569</v>
      </c>
      <c r="AK6" s="55">
        <v>0</v>
      </c>
      <c r="AL6" s="55">
        <v>0</v>
      </c>
      <c r="AM6" s="4">
        <f t="shared" si="0"/>
        <v>18997657.776011862</v>
      </c>
      <c r="AN6" s="4">
        <f t="shared" si="1"/>
        <v>17051693.343887385</v>
      </c>
      <c r="AO6" s="43"/>
      <c r="AP6" s="43"/>
    </row>
    <row r="7" spans="1:42" ht="45" customHeight="1">
      <c r="A7" s="33">
        <v>3</v>
      </c>
      <c r="B7" s="15" t="s">
        <v>41</v>
      </c>
      <c r="C7" s="55">
        <v>52373.036712328576</v>
      </c>
      <c r="D7" s="55">
        <v>52373.036712328576</v>
      </c>
      <c r="E7" s="55">
        <v>106548.76634157417</v>
      </c>
      <c r="F7" s="55">
        <v>106548.76634157417</v>
      </c>
      <c r="G7" s="55">
        <v>28257.96493150674</v>
      </c>
      <c r="H7" s="55">
        <v>28257.96493150674</v>
      </c>
      <c r="I7" s="55">
        <v>16130111.200639656</v>
      </c>
      <c r="J7" s="55">
        <v>16130111.200639656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4">
        <f t="shared" si="0"/>
        <v>16317290.968625065</v>
      </c>
      <c r="AN7" s="4">
        <f t="shared" si="1"/>
        <v>16317290.968625065</v>
      </c>
      <c r="AO7" s="42"/>
      <c r="AP7" s="42"/>
    </row>
    <row r="8" spans="1:42" ht="45" customHeight="1">
      <c r="A8" s="33">
        <v>4</v>
      </c>
      <c r="B8" s="15" t="s">
        <v>43</v>
      </c>
      <c r="C8" s="55">
        <v>33220.674131064239</v>
      </c>
      <c r="D8" s="55">
        <v>33220.674131064239</v>
      </c>
      <c r="E8" s="55">
        <v>46709.083532370583</v>
      </c>
      <c r="F8" s="55">
        <v>46709.083532370583</v>
      </c>
      <c r="G8" s="55">
        <v>53016.41959763084</v>
      </c>
      <c r="H8" s="55">
        <v>38745.084269192339</v>
      </c>
      <c r="I8" s="55">
        <v>9317916.1126996316</v>
      </c>
      <c r="J8" s="55">
        <v>9317916.1126996316</v>
      </c>
      <c r="K8" s="55">
        <v>781198.77369538485</v>
      </c>
      <c r="L8" s="55">
        <v>779533.50739944202</v>
      </c>
      <c r="M8" s="55">
        <v>56535.109982221758</v>
      </c>
      <c r="N8" s="55">
        <v>43267.000954588359</v>
      </c>
      <c r="O8" s="55">
        <v>0</v>
      </c>
      <c r="P8" s="55">
        <v>0</v>
      </c>
      <c r="Q8" s="55">
        <v>933554.57673455577</v>
      </c>
      <c r="R8" s="55">
        <v>17142.570555540788</v>
      </c>
      <c r="S8" s="55">
        <v>484314.34139168839</v>
      </c>
      <c r="T8" s="55">
        <v>7293.0530352520063</v>
      </c>
      <c r="U8" s="55">
        <v>0</v>
      </c>
      <c r="V8" s="55">
        <v>0</v>
      </c>
      <c r="W8" s="55">
        <v>0</v>
      </c>
      <c r="X8" s="55">
        <v>0</v>
      </c>
      <c r="Y8" s="55">
        <v>64348.681077965586</v>
      </c>
      <c r="Z8" s="55">
        <v>23279.276544738357</v>
      </c>
      <c r="AA8" s="55">
        <v>249746.10218408366</v>
      </c>
      <c r="AB8" s="55">
        <v>33361.163967120781</v>
      </c>
      <c r="AC8" s="55">
        <v>60811.205844358934</v>
      </c>
      <c r="AD8" s="55">
        <v>10938.571382375654</v>
      </c>
      <c r="AE8" s="55">
        <v>19862.235034933325</v>
      </c>
      <c r="AF8" s="55">
        <v>11715.625603536211</v>
      </c>
      <c r="AG8" s="55">
        <v>0</v>
      </c>
      <c r="AH8" s="55">
        <v>0</v>
      </c>
      <c r="AI8" s="55">
        <v>69683.784504264724</v>
      </c>
      <c r="AJ8" s="55">
        <v>39334.922132378924</v>
      </c>
      <c r="AK8" s="55">
        <v>0</v>
      </c>
      <c r="AL8" s="55">
        <v>0</v>
      </c>
      <c r="AM8" s="4">
        <f t="shared" si="0"/>
        <v>12170917.100410156</v>
      </c>
      <c r="AN8" s="4">
        <f t="shared" si="1"/>
        <v>10402456.646207232</v>
      </c>
      <c r="AO8" s="42"/>
    </row>
    <row r="9" spans="1:42" ht="45" customHeight="1">
      <c r="A9" s="33">
        <v>5</v>
      </c>
      <c r="B9" s="15" t="s">
        <v>42</v>
      </c>
      <c r="C9" s="55">
        <v>34120.476451612667</v>
      </c>
      <c r="D9" s="55">
        <v>34120.476451612667</v>
      </c>
      <c r="E9" s="55">
        <v>18536.001132687583</v>
      </c>
      <c r="F9" s="55">
        <v>18536.001132687583</v>
      </c>
      <c r="G9" s="55">
        <v>59160.6794954133</v>
      </c>
      <c r="H9" s="55">
        <v>55232.808462117056</v>
      </c>
      <c r="I9" s="55">
        <v>9746845.7835574187</v>
      </c>
      <c r="J9" s="55">
        <v>9746845.7835574187</v>
      </c>
      <c r="K9" s="55">
        <v>532720.83953383332</v>
      </c>
      <c r="L9" s="55">
        <v>502532.91621799744</v>
      </c>
      <c r="M9" s="55">
        <v>138760.84590109164</v>
      </c>
      <c r="N9" s="55">
        <v>73367.845385714347</v>
      </c>
      <c r="O9" s="55">
        <v>0</v>
      </c>
      <c r="P9" s="55">
        <v>0</v>
      </c>
      <c r="Q9" s="55">
        <v>9553.8418681318653</v>
      </c>
      <c r="R9" s="55">
        <v>6701.9399281607712</v>
      </c>
      <c r="S9" s="55">
        <v>0</v>
      </c>
      <c r="T9" s="55">
        <v>0</v>
      </c>
      <c r="U9" s="55">
        <v>5745.6067424356479</v>
      </c>
      <c r="V9" s="55">
        <v>4132.5612714678409</v>
      </c>
      <c r="W9" s="55">
        <v>0</v>
      </c>
      <c r="X9" s="55">
        <v>0</v>
      </c>
      <c r="Y9" s="55">
        <v>75412.436390094314</v>
      </c>
      <c r="Z9" s="55">
        <v>49410.517316071106</v>
      </c>
      <c r="AA9" s="55">
        <v>791043.7118318195</v>
      </c>
      <c r="AB9" s="55">
        <v>61801.978729340015</v>
      </c>
      <c r="AC9" s="55">
        <v>197639.00742302235</v>
      </c>
      <c r="AD9" s="55">
        <v>8168.793796085869</v>
      </c>
      <c r="AE9" s="55">
        <v>6643.1706864744683</v>
      </c>
      <c r="AF9" s="55">
        <v>1824.5791647500091</v>
      </c>
      <c r="AG9" s="55">
        <v>0</v>
      </c>
      <c r="AH9" s="55">
        <v>0</v>
      </c>
      <c r="AI9" s="55">
        <v>32366.15974369079</v>
      </c>
      <c r="AJ9" s="55">
        <v>15345.864355762062</v>
      </c>
      <c r="AK9" s="55">
        <v>0</v>
      </c>
      <c r="AL9" s="55">
        <v>0</v>
      </c>
      <c r="AM9" s="4">
        <f t="shared" si="0"/>
        <v>11648548.560757728</v>
      </c>
      <c r="AN9" s="4">
        <f t="shared" si="1"/>
        <v>10578022.065769186</v>
      </c>
      <c r="AO9" s="42"/>
    </row>
    <row r="10" spans="1:42" ht="45" customHeight="1">
      <c r="A10" s="33">
        <v>6</v>
      </c>
      <c r="B10" s="15" t="s">
        <v>44</v>
      </c>
      <c r="C10" s="55">
        <v>206960.21</v>
      </c>
      <c r="D10" s="55">
        <v>206960.21</v>
      </c>
      <c r="E10" s="55">
        <v>3205.98</v>
      </c>
      <c r="F10" s="55">
        <v>3205.98</v>
      </c>
      <c r="G10" s="55">
        <v>16160.55</v>
      </c>
      <c r="H10" s="55">
        <v>16160.55</v>
      </c>
      <c r="I10" s="55">
        <v>10279946</v>
      </c>
      <c r="J10" s="55">
        <v>10279946</v>
      </c>
      <c r="K10" s="55">
        <v>270.31</v>
      </c>
      <c r="L10" s="55">
        <v>270.31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  <c r="AL10" s="55">
        <v>0</v>
      </c>
      <c r="AM10" s="4">
        <f t="shared" si="0"/>
        <v>10506543.050000001</v>
      </c>
      <c r="AN10" s="4">
        <f t="shared" si="1"/>
        <v>10506543.050000001</v>
      </c>
      <c r="AO10" s="42"/>
    </row>
    <row r="11" spans="1:42" ht="45" customHeight="1">
      <c r="A11" s="33">
        <v>7</v>
      </c>
      <c r="B11" s="15" t="s">
        <v>46</v>
      </c>
      <c r="C11" s="55">
        <v>0</v>
      </c>
      <c r="D11" s="55">
        <v>0</v>
      </c>
      <c r="E11" s="55">
        <v>3206.69</v>
      </c>
      <c r="F11" s="55">
        <v>3206.69</v>
      </c>
      <c r="G11" s="55">
        <v>11898.93</v>
      </c>
      <c r="H11" s="55">
        <v>11898.93</v>
      </c>
      <c r="I11" s="55">
        <v>180179.11</v>
      </c>
      <c r="J11" s="55">
        <v>180179.11</v>
      </c>
      <c r="K11" s="55">
        <v>170748.32</v>
      </c>
      <c r="L11" s="55">
        <v>159110.67397260276</v>
      </c>
      <c r="M11" s="55">
        <v>27293.879999999997</v>
      </c>
      <c r="N11" s="55">
        <v>25747.352263013698</v>
      </c>
      <c r="O11" s="55">
        <v>0</v>
      </c>
      <c r="P11" s="55">
        <v>0</v>
      </c>
      <c r="Q11" s="55">
        <v>238835.29</v>
      </c>
      <c r="R11" s="55">
        <v>255.27337230136618</v>
      </c>
      <c r="S11" s="55">
        <v>213179.78</v>
      </c>
      <c r="T11" s="55">
        <v>1243.0136140547984</v>
      </c>
      <c r="U11" s="55">
        <v>27398.449999999997</v>
      </c>
      <c r="V11" s="55">
        <v>7896.4845527397865</v>
      </c>
      <c r="W11" s="55">
        <v>7684.08</v>
      </c>
      <c r="X11" s="55">
        <v>2132.9460031780604</v>
      </c>
      <c r="Y11" s="55">
        <v>82662.429999999993</v>
      </c>
      <c r="Z11" s="55">
        <v>19761.742160517562</v>
      </c>
      <c r="AA11" s="55">
        <v>3025195.34</v>
      </c>
      <c r="AB11" s="55">
        <v>115588.59403954787</v>
      </c>
      <c r="AC11" s="55">
        <v>60273.670000000006</v>
      </c>
      <c r="AD11" s="55">
        <v>7771.0252490340845</v>
      </c>
      <c r="AE11" s="55">
        <v>51319.020000000004</v>
      </c>
      <c r="AF11" s="55">
        <v>2715.2760698140537</v>
      </c>
      <c r="AG11" s="55">
        <v>0</v>
      </c>
      <c r="AH11" s="55">
        <v>0</v>
      </c>
      <c r="AI11" s="55">
        <v>255912.04</v>
      </c>
      <c r="AJ11" s="55">
        <v>43745.237632778517</v>
      </c>
      <c r="AK11" s="55">
        <v>0</v>
      </c>
      <c r="AL11" s="55">
        <v>0</v>
      </c>
      <c r="AM11" s="4">
        <f t="shared" si="0"/>
        <v>4355787.0299999993</v>
      </c>
      <c r="AN11" s="4">
        <f t="shared" si="1"/>
        <v>581252.34892958251</v>
      </c>
      <c r="AO11" s="42"/>
    </row>
    <row r="12" spans="1:42" ht="45" customHeight="1">
      <c r="A12" s="33">
        <v>8</v>
      </c>
      <c r="B12" s="15" t="s">
        <v>45</v>
      </c>
      <c r="C12" s="55">
        <v>693331.39000000048</v>
      </c>
      <c r="D12" s="55">
        <v>693331.39000000048</v>
      </c>
      <c r="E12" s="55">
        <v>59285.936256682944</v>
      </c>
      <c r="F12" s="55">
        <v>59285.936256682944</v>
      </c>
      <c r="G12" s="55">
        <v>69732.549901760227</v>
      </c>
      <c r="H12" s="55">
        <v>69732.549901760227</v>
      </c>
      <c r="I12" s="55">
        <v>2338776.169999999</v>
      </c>
      <c r="J12" s="55">
        <v>2338776.169999999</v>
      </c>
      <c r="K12" s="55">
        <v>176000.03985160333</v>
      </c>
      <c r="L12" s="55">
        <v>176000.03985160333</v>
      </c>
      <c r="M12" s="55">
        <v>14748.012888003195</v>
      </c>
      <c r="N12" s="55">
        <v>14748.012888003195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  <c r="AL12" s="55">
        <v>0</v>
      </c>
      <c r="AM12" s="4">
        <f t="shared" si="0"/>
        <v>3351874.0988980494</v>
      </c>
      <c r="AN12" s="4">
        <f t="shared" si="1"/>
        <v>3351874.0988980494</v>
      </c>
      <c r="AO12" s="42"/>
    </row>
    <row r="13" spans="1:42" ht="45" customHeight="1">
      <c r="A13" s="33">
        <v>9</v>
      </c>
      <c r="B13" s="15" t="s">
        <v>47</v>
      </c>
      <c r="C13" s="55">
        <v>1223.93</v>
      </c>
      <c r="D13" s="55">
        <v>1223.93</v>
      </c>
      <c r="E13" s="55">
        <v>667.72</v>
      </c>
      <c r="F13" s="55">
        <v>600.59</v>
      </c>
      <c r="G13" s="55">
        <v>1346.75</v>
      </c>
      <c r="H13" s="55">
        <v>649.63</v>
      </c>
      <c r="I13" s="55">
        <v>2832554.43</v>
      </c>
      <c r="J13" s="55">
        <v>2832554.43</v>
      </c>
      <c r="K13" s="55">
        <v>27774.01</v>
      </c>
      <c r="L13" s="55">
        <v>16359.18</v>
      </c>
      <c r="M13" s="55">
        <v>2675.23</v>
      </c>
      <c r="N13" s="55">
        <v>1210.26</v>
      </c>
      <c r="O13" s="55">
        <v>0</v>
      </c>
      <c r="P13" s="55">
        <v>0</v>
      </c>
      <c r="Q13" s="55">
        <v>0</v>
      </c>
      <c r="R13" s="55">
        <v>0</v>
      </c>
      <c r="S13" s="55">
        <v>2050.64</v>
      </c>
      <c r="T13" s="55">
        <v>151.75</v>
      </c>
      <c r="U13" s="55">
        <v>0</v>
      </c>
      <c r="V13" s="55">
        <v>0</v>
      </c>
      <c r="W13" s="55">
        <v>0</v>
      </c>
      <c r="X13" s="55">
        <v>0</v>
      </c>
      <c r="Y13" s="55">
        <v>7614.04</v>
      </c>
      <c r="Z13" s="55">
        <v>1522.86</v>
      </c>
      <c r="AA13" s="55">
        <v>437.89</v>
      </c>
      <c r="AB13" s="55">
        <v>245.22</v>
      </c>
      <c r="AC13" s="55">
        <v>6035.95</v>
      </c>
      <c r="AD13" s="55">
        <v>128.4</v>
      </c>
      <c r="AE13" s="55">
        <v>0</v>
      </c>
      <c r="AF13" s="55">
        <v>0</v>
      </c>
      <c r="AG13" s="55">
        <v>0</v>
      </c>
      <c r="AH13" s="55">
        <v>0</v>
      </c>
      <c r="AI13" s="55">
        <v>0</v>
      </c>
      <c r="AJ13" s="55">
        <v>0</v>
      </c>
      <c r="AK13" s="55">
        <v>0</v>
      </c>
      <c r="AL13" s="55">
        <v>0</v>
      </c>
      <c r="AM13" s="4">
        <f t="shared" si="0"/>
        <v>2882380.5900000003</v>
      </c>
      <c r="AN13" s="4">
        <f t="shared" si="1"/>
        <v>2854646.25</v>
      </c>
      <c r="AO13" s="42"/>
    </row>
    <row r="14" spans="1:42" ht="45" customHeight="1">
      <c r="A14" s="33">
        <v>10</v>
      </c>
      <c r="B14" s="15" t="s">
        <v>49</v>
      </c>
      <c r="C14" s="55">
        <v>0</v>
      </c>
      <c r="D14" s="55">
        <v>0</v>
      </c>
      <c r="E14" s="55">
        <v>2410.2199999999998</v>
      </c>
      <c r="F14" s="55">
        <v>2410.2199999999998</v>
      </c>
      <c r="G14" s="55">
        <v>7442.87</v>
      </c>
      <c r="H14" s="55">
        <v>7442.87</v>
      </c>
      <c r="I14" s="55">
        <v>1071599.22</v>
      </c>
      <c r="J14" s="55">
        <v>1071599.22</v>
      </c>
      <c r="K14" s="55">
        <v>452660.66</v>
      </c>
      <c r="L14" s="55">
        <v>452660.66</v>
      </c>
      <c r="M14" s="55">
        <v>24598.23</v>
      </c>
      <c r="N14" s="55">
        <v>24598.23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68087.62</v>
      </c>
      <c r="Z14" s="55">
        <v>68087.62</v>
      </c>
      <c r="AA14" s="55">
        <v>294270.38</v>
      </c>
      <c r="AB14" s="55">
        <v>292472.25375722558</v>
      </c>
      <c r="AC14" s="55">
        <v>0</v>
      </c>
      <c r="AD14" s="55">
        <v>0</v>
      </c>
      <c r="AE14" s="55">
        <v>400900.49</v>
      </c>
      <c r="AF14" s="55">
        <v>-49415.93710274624</v>
      </c>
      <c r="AG14" s="55">
        <v>6</v>
      </c>
      <c r="AH14" s="55">
        <v>6</v>
      </c>
      <c r="AI14" s="55">
        <v>148851.35</v>
      </c>
      <c r="AJ14" s="55">
        <v>118938.18334552106</v>
      </c>
      <c r="AK14" s="55">
        <v>0</v>
      </c>
      <c r="AL14" s="55">
        <v>0</v>
      </c>
      <c r="AM14" s="4">
        <f t="shared" si="0"/>
        <v>2470827.0399999996</v>
      </c>
      <c r="AN14" s="4">
        <f t="shared" si="1"/>
        <v>1988799.3200000003</v>
      </c>
      <c r="AO14" s="42"/>
    </row>
    <row r="15" spans="1:42" ht="45" customHeight="1">
      <c r="A15" s="33">
        <v>11</v>
      </c>
      <c r="B15" s="15" t="s">
        <v>48</v>
      </c>
      <c r="C15" s="55">
        <v>109797.31999999989</v>
      </c>
      <c r="D15" s="55">
        <v>109797.31999999989</v>
      </c>
      <c r="E15" s="55">
        <v>783.94</v>
      </c>
      <c r="F15" s="55">
        <v>783.94</v>
      </c>
      <c r="G15" s="55">
        <v>3196.05</v>
      </c>
      <c r="H15" s="55">
        <v>3196.05</v>
      </c>
      <c r="I15" s="55">
        <v>1026443.21</v>
      </c>
      <c r="J15" s="55">
        <v>1026443.21</v>
      </c>
      <c r="K15" s="55">
        <v>183706.68</v>
      </c>
      <c r="L15" s="55">
        <v>183706.68</v>
      </c>
      <c r="M15" s="55">
        <v>4996.9600000000009</v>
      </c>
      <c r="N15" s="55">
        <v>4996.9600000000009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29584.639999999999</v>
      </c>
      <c r="AB15" s="55">
        <v>29584.639999999999</v>
      </c>
      <c r="AC15" s="55">
        <v>0</v>
      </c>
      <c r="AD15" s="55">
        <v>0</v>
      </c>
      <c r="AE15" s="55">
        <v>9232.4199999999983</v>
      </c>
      <c r="AF15" s="55">
        <v>9232.4199999999983</v>
      </c>
      <c r="AG15" s="55">
        <v>98420.22</v>
      </c>
      <c r="AH15" s="55">
        <v>98420.22</v>
      </c>
      <c r="AI15" s="55">
        <v>0</v>
      </c>
      <c r="AJ15" s="55">
        <v>0</v>
      </c>
      <c r="AK15" s="55">
        <v>0</v>
      </c>
      <c r="AL15" s="55">
        <v>0</v>
      </c>
      <c r="AM15" s="4">
        <f t="shared" si="0"/>
        <v>1466161.4399999995</v>
      </c>
      <c r="AN15" s="4">
        <f t="shared" si="1"/>
        <v>1466161.4399999995</v>
      </c>
      <c r="AO15" s="42"/>
    </row>
    <row r="16" spans="1:42" ht="45" customHeight="1">
      <c r="A16" s="33">
        <v>12</v>
      </c>
      <c r="B16" s="15" t="s">
        <v>50</v>
      </c>
      <c r="C16" s="55">
        <v>0</v>
      </c>
      <c r="D16" s="55">
        <v>0</v>
      </c>
      <c r="E16" s="55">
        <v>231.92</v>
      </c>
      <c r="F16" s="55">
        <v>231.92</v>
      </c>
      <c r="G16" s="55">
        <v>7714.3900000000012</v>
      </c>
      <c r="H16" s="55">
        <v>1082.7600000000004</v>
      </c>
      <c r="I16" s="55">
        <v>111573.40999999997</v>
      </c>
      <c r="J16" s="55">
        <v>111573.40999999997</v>
      </c>
      <c r="K16" s="55">
        <v>67022</v>
      </c>
      <c r="L16" s="55">
        <v>33594.5</v>
      </c>
      <c r="M16" s="55">
        <v>9107</v>
      </c>
      <c r="N16" s="55">
        <v>4597</v>
      </c>
      <c r="O16" s="55">
        <v>0</v>
      </c>
      <c r="P16" s="55">
        <v>0</v>
      </c>
      <c r="Q16" s="55">
        <v>0</v>
      </c>
      <c r="R16" s="55">
        <v>0</v>
      </c>
      <c r="S16" s="55">
        <v>123184.69</v>
      </c>
      <c r="T16" s="55">
        <v>343.98999999999069</v>
      </c>
      <c r="U16" s="55">
        <v>0</v>
      </c>
      <c r="V16" s="55">
        <v>0</v>
      </c>
      <c r="W16" s="55">
        <v>0</v>
      </c>
      <c r="X16" s="55">
        <v>0</v>
      </c>
      <c r="Y16" s="55">
        <v>1246.2318109999999</v>
      </c>
      <c r="Z16" s="55">
        <v>248.41181099999983</v>
      </c>
      <c r="AA16" s="55">
        <v>132312.04999999999</v>
      </c>
      <c r="AB16" s="55">
        <v>15645.42</v>
      </c>
      <c r="AC16" s="55">
        <v>0</v>
      </c>
      <c r="AD16" s="55">
        <v>0</v>
      </c>
      <c r="AE16" s="55">
        <v>11509.198384263735</v>
      </c>
      <c r="AF16" s="55">
        <v>11509.198384263735</v>
      </c>
      <c r="AG16" s="55">
        <v>0</v>
      </c>
      <c r="AH16" s="55">
        <v>0</v>
      </c>
      <c r="AI16" s="55">
        <v>15415.566318681316</v>
      </c>
      <c r="AJ16" s="55">
        <v>308.58094780218858</v>
      </c>
      <c r="AK16" s="55">
        <v>0</v>
      </c>
      <c r="AL16" s="55">
        <v>0</v>
      </c>
      <c r="AM16" s="4">
        <f t="shared" si="0"/>
        <v>479316.45651394496</v>
      </c>
      <c r="AN16" s="4">
        <f t="shared" si="1"/>
        <v>179135.19114306589</v>
      </c>
      <c r="AO16" s="42"/>
    </row>
    <row r="17" spans="1:41" ht="45" customHeight="1">
      <c r="A17" s="33">
        <v>13</v>
      </c>
      <c r="B17" s="15" t="s">
        <v>51</v>
      </c>
      <c r="C17" s="55">
        <v>0</v>
      </c>
      <c r="D17" s="55">
        <v>0</v>
      </c>
      <c r="E17" s="55">
        <v>1581.2400464371401</v>
      </c>
      <c r="F17" s="55">
        <v>1581.2400464371401</v>
      </c>
      <c r="G17" s="55">
        <v>5929.5708734794507</v>
      </c>
      <c r="H17" s="55">
        <v>5929.5708734794507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77729.327201977314</v>
      </c>
      <c r="AB17" s="55">
        <v>23034.208510343855</v>
      </c>
      <c r="AC17" s="55">
        <v>39677.061700291946</v>
      </c>
      <c r="AD17" s="55">
        <v>28522.836889333033</v>
      </c>
      <c r="AE17" s="55">
        <v>0</v>
      </c>
      <c r="AF17" s="55">
        <v>0</v>
      </c>
      <c r="AG17" s="55">
        <v>0</v>
      </c>
      <c r="AH17" s="55">
        <v>0</v>
      </c>
      <c r="AI17" s="55">
        <v>51026.037772151205</v>
      </c>
      <c r="AJ17" s="55">
        <v>33133.439971064523</v>
      </c>
      <c r="AK17" s="55">
        <v>0</v>
      </c>
      <c r="AL17" s="55">
        <v>0</v>
      </c>
      <c r="AM17" s="4">
        <f t="shared" si="0"/>
        <v>175943.23759433706</v>
      </c>
      <c r="AN17" s="4">
        <f t="shared" si="1"/>
        <v>92201.296290658007</v>
      </c>
      <c r="AO17" s="42"/>
    </row>
    <row r="18" spans="1:41" ht="15">
      <c r="A18" s="36"/>
      <c r="B18" s="14" t="s">
        <v>1</v>
      </c>
      <c r="C18" s="13">
        <f t="shared" ref="C18:AN18" si="2">SUM(C5:C17)</f>
        <v>3495681.0886680931</v>
      </c>
      <c r="D18" s="13">
        <f t="shared" si="2"/>
        <v>3246797.1102902428</v>
      </c>
      <c r="E18" s="13">
        <f t="shared" si="2"/>
        <v>759672.11293372617</v>
      </c>
      <c r="F18" s="13">
        <f t="shared" si="2"/>
        <v>759604.98293372616</v>
      </c>
      <c r="G18" s="13">
        <f t="shared" si="2"/>
        <v>744830.16222793516</v>
      </c>
      <c r="H18" s="13">
        <f t="shared" si="2"/>
        <v>717177.50765095127</v>
      </c>
      <c r="I18" s="13">
        <f t="shared" si="2"/>
        <v>91880064.973938793</v>
      </c>
      <c r="J18" s="13">
        <f t="shared" si="2"/>
        <v>91855282.509406388</v>
      </c>
      <c r="K18" s="13">
        <f t="shared" si="2"/>
        <v>7824381.3955598678</v>
      </c>
      <c r="L18" s="13">
        <f t="shared" si="2"/>
        <v>7472468.3268147102</v>
      </c>
      <c r="M18" s="13">
        <f t="shared" si="2"/>
        <v>1021625.9947819792</v>
      </c>
      <c r="N18" s="13">
        <f t="shared" si="2"/>
        <v>902286.42301574338</v>
      </c>
      <c r="O18" s="13">
        <f t="shared" si="2"/>
        <v>0</v>
      </c>
      <c r="P18" s="13">
        <f t="shared" si="2"/>
        <v>0</v>
      </c>
      <c r="Q18" s="13">
        <f t="shared" si="2"/>
        <v>1277641.0187224569</v>
      </c>
      <c r="R18" s="13">
        <f t="shared" si="2"/>
        <v>50693.968337563369</v>
      </c>
      <c r="S18" s="13">
        <f t="shared" si="2"/>
        <v>823447.84152768832</v>
      </c>
      <c r="T18" s="13">
        <f t="shared" si="2"/>
        <v>9210.6943193067964</v>
      </c>
      <c r="U18" s="13">
        <f t="shared" si="2"/>
        <v>97234.270400622438</v>
      </c>
      <c r="V18" s="13">
        <f t="shared" si="2"/>
        <v>64424.985808963102</v>
      </c>
      <c r="W18" s="13">
        <f t="shared" si="2"/>
        <v>7684.08</v>
      </c>
      <c r="X18" s="13">
        <f t="shared" si="2"/>
        <v>2132.9460031780604</v>
      </c>
      <c r="Y18" s="13">
        <f t="shared" si="2"/>
        <v>931531.69380936597</v>
      </c>
      <c r="Z18" s="13">
        <f t="shared" si="2"/>
        <v>585715.67220205208</v>
      </c>
      <c r="AA18" s="13">
        <f t="shared" si="2"/>
        <v>9202996.69182867</v>
      </c>
      <c r="AB18" s="13">
        <f t="shared" si="2"/>
        <v>2709924.9670358296</v>
      </c>
      <c r="AC18" s="13">
        <f t="shared" si="2"/>
        <v>484621.99683887284</v>
      </c>
      <c r="AD18" s="13">
        <f t="shared" si="2"/>
        <v>64727.264916991116</v>
      </c>
      <c r="AE18" s="13">
        <f t="shared" si="2"/>
        <v>780342.8239249984</v>
      </c>
      <c r="AF18" s="13">
        <f t="shared" si="2"/>
        <v>141686.02866094798</v>
      </c>
      <c r="AG18" s="13">
        <f t="shared" si="2"/>
        <v>119983.22</v>
      </c>
      <c r="AH18" s="13">
        <f t="shared" si="2"/>
        <v>119983.22</v>
      </c>
      <c r="AI18" s="13">
        <f t="shared" si="2"/>
        <v>1790419.5245356071</v>
      </c>
      <c r="AJ18" s="13">
        <f t="shared" si="2"/>
        <v>633640.34246208565</v>
      </c>
      <c r="AK18" s="13">
        <f t="shared" si="2"/>
        <v>0</v>
      </c>
      <c r="AL18" s="13">
        <f t="shared" si="2"/>
        <v>0</v>
      </c>
      <c r="AM18" s="13">
        <f t="shared" si="2"/>
        <v>121242158.88969868</v>
      </c>
      <c r="AN18" s="13">
        <f t="shared" si="2"/>
        <v>109335756.94985865</v>
      </c>
    </row>
    <row r="19" spans="1:41" ht="15">
      <c r="A19" s="44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</row>
    <row r="20" spans="1:41" ht="18">
      <c r="B20" s="24" t="s">
        <v>15</v>
      </c>
      <c r="AM20" s="42"/>
      <c r="AN20" s="45"/>
    </row>
    <row r="21" spans="1:41">
      <c r="B21" s="95" t="s">
        <v>56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AN21" s="42"/>
    </row>
    <row r="22" spans="1:41"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41" ht="13.5">
      <c r="B23" s="24" t="s">
        <v>18</v>
      </c>
      <c r="C23" s="25"/>
    </row>
    <row r="24" spans="1:41" ht="13.5">
      <c r="B24" s="24" t="s">
        <v>19</v>
      </c>
    </row>
  </sheetData>
  <mergeCells count="22">
    <mergeCell ref="B21:N22"/>
    <mergeCell ref="G3:H3"/>
    <mergeCell ref="I3:J3"/>
    <mergeCell ref="S3:T3"/>
    <mergeCell ref="O3:P3"/>
    <mergeCell ref="Q3:R3"/>
    <mergeCell ref="A3:A4"/>
    <mergeCell ref="B3:B4"/>
    <mergeCell ref="C3:D3"/>
    <mergeCell ref="E3:F3"/>
    <mergeCell ref="AM3:AN3"/>
    <mergeCell ref="W3:X3"/>
    <mergeCell ref="Y3:Z3"/>
    <mergeCell ref="AA3:AB3"/>
    <mergeCell ref="AC3:AD3"/>
    <mergeCell ref="AK3:AL3"/>
    <mergeCell ref="AG3:AH3"/>
    <mergeCell ref="AI3:AJ3"/>
    <mergeCell ref="AE3:AF3"/>
    <mergeCell ref="U3:V3"/>
    <mergeCell ref="K3:L3"/>
    <mergeCell ref="M3:N3"/>
  </mergeCells>
  <phoneticPr fontId="10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1"/>
  </sheetPr>
  <dimension ref="A1:AR26"/>
  <sheetViews>
    <sheetView workbookViewId="0">
      <pane xSplit="2" ySplit="5" topLeftCell="C18" activePane="bottomRight" state="frozen"/>
      <selection pane="topRight" activeCell="C1" sqref="C1"/>
      <selection pane="bottomLeft" activeCell="A7" sqref="A7"/>
      <selection pane="bottomRight" activeCell="AN9" sqref="AN9"/>
    </sheetView>
  </sheetViews>
  <sheetFormatPr defaultRowHeight="13.5"/>
  <cols>
    <col min="1" max="1" width="3.7109375" style="25" customWidth="1"/>
    <col min="2" max="2" width="28" style="25" customWidth="1"/>
    <col min="3" max="6" width="11.7109375" style="25" customWidth="1"/>
    <col min="7" max="8" width="12.85546875" style="25" customWidth="1"/>
    <col min="9" max="9" width="12.42578125" style="25" bestFit="1" customWidth="1"/>
    <col min="10" max="10" width="12.42578125" style="25" customWidth="1"/>
    <col min="11" max="38" width="11.7109375" style="25" customWidth="1"/>
    <col min="39" max="39" width="14.28515625" style="25" customWidth="1"/>
    <col min="40" max="40" width="13.85546875" style="25" customWidth="1"/>
    <col min="41" max="42" width="9.140625" style="25"/>
    <col min="43" max="43" width="10.7109375" style="25" bestFit="1" customWidth="1"/>
    <col min="44" max="16384" width="9.140625" style="25"/>
  </cols>
  <sheetData>
    <row r="1" spans="1:44" ht="20.25" customHeight="1">
      <c r="A1" s="102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54"/>
    </row>
    <row r="2" spans="1:44" s="46" customFormat="1">
      <c r="A2" s="102" t="s">
        <v>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54"/>
      <c r="AG2" s="25"/>
    </row>
    <row r="3" spans="1:44" ht="15" customHeight="1">
      <c r="A3" s="30" t="s">
        <v>52</v>
      </c>
      <c r="B3" s="60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60"/>
      <c r="AN3" s="60"/>
    </row>
    <row r="4" spans="1:44" ht="90" customHeight="1">
      <c r="A4" s="98" t="s">
        <v>0</v>
      </c>
      <c r="B4" s="98" t="s">
        <v>2</v>
      </c>
      <c r="C4" s="96" t="s">
        <v>3</v>
      </c>
      <c r="D4" s="103"/>
      <c r="E4" s="96" t="s">
        <v>27</v>
      </c>
      <c r="F4" s="103"/>
      <c r="G4" s="96" t="s">
        <v>34</v>
      </c>
      <c r="H4" s="103"/>
      <c r="I4" s="96" t="s">
        <v>6</v>
      </c>
      <c r="J4" s="103"/>
      <c r="K4" s="96" t="s">
        <v>36</v>
      </c>
      <c r="L4" s="103"/>
      <c r="M4" s="96" t="s">
        <v>37</v>
      </c>
      <c r="N4" s="103"/>
      <c r="O4" s="96" t="s">
        <v>8</v>
      </c>
      <c r="P4" s="103"/>
      <c r="Q4" s="96" t="s">
        <v>28</v>
      </c>
      <c r="R4" s="103"/>
      <c r="S4" s="96" t="s">
        <v>38</v>
      </c>
      <c r="T4" s="103"/>
      <c r="U4" s="96" t="s">
        <v>29</v>
      </c>
      <c r="V4" s="103"/>
      <c r="W4" s="96" t="s">
        <v>30</v>
      </c>
      <c r="X4" s="103"/>
      <c r="Y4" s="96" t="s">
        <v>9</v>
      </c>
      <c r="Z4" s="103"/>
      <c r="AA4" s="96" t="s">
        <v>31</v>
      </c>
      <c r="AB4" s="103"/>
      <c r="AC4" s="96" t="s">
        <v>10</v>
      </c>
      <c r="AD4" s="103"/>
      <c r="AE4" s="96" t="s">
        <v>11</v>
      </c>
      <c r="AF4" s="103"/>
      <c r="AG4" s="96" t="s">
        <v>12</v>
      </c>
      <c r="AH4" s="103"/>
      <c r="AI4" s="96" t="s">
        <v>32</v>
      </c>
      <c r="AJ4" s="103"/>
      <c r="AK4" s="96" t="s">
        <v>13</v>
      </c>
      <c r="AL4" s="103"/>
      <c r="AM4" s="96" t="s">
        <v>14</v>
      </c>
      <c r="AN4" s="97"/>
    </row>
    <row r="5" spans="1:44" ht="45" customHeight="1">
      <c r="A5" s="99"/>
      <c r="B5" s="99"/>
      <c r="C5" s="32" t="s">
        <v>20</v>
      </c>
      <c r="D5" s="32" t="s">
        <v>21</v>
      </c>
      <c r="E5" s="32" t="s">
        <v>20</v>
      </c>
      <c r="F5" s="32" t="s">
        <v>21</v>
      </c>
      <c r="G5" s="32" t="s">
        <v>20</v>
      </c>
      <c r="H5" s="32" t="s">
        <v>21</v>
      </c>
      <c r="I5" s="32" t="s">
        <v>20</v>
      </c>
      <c r="J5" s="32" t="s">
        <v>21</v>
      </c>
      <c r="K5" s="32" t="s">
        <v>20</v>
      </c>
      <c r="L5" s="32" t="s">
        <v>21</v>
      </c>
      <c r="M5" s="32" t="s">
        <v>20</v>
      </c>
      <c r="N5" s="32" t="s">
        <v>21</v>
      </c>
      <c r="O5" s="32" t="s">
        <v>20</v>
      </c>
      <c r="P5" s="32" t="s">
        <v>21</v>
      </c>
      <c r="Q5" s="32" t="s">
        <v>20</v>
      </c>
      <c r="R5" s="32" t="s">
        <v>21</v>
      </c>
      <c r="S5" s="32" t="s">
        <v>20</v>
      </c>
      <c r="T5" s="32" t="s">
        <v>21</v>
      </c>
      <c r="U5" s="32" t="s">
        <v>20</v>
      </c>
      <c r="V5" s="32" t="s">
        <v>21</v>
      </c>
      <c r="W5" s="32" t="s">
        <v>20</v>
      </c>
      <c r="X5" s="32" t="s">
        <v>21</v>
      </c>
      <c r="Y5" s="32" t="s">
        <v>20</v>
      </c>
      <c r="Z5" s="32" t="s">
        <v>21</v>
      </c>
      <c r="AA5" s="32" t="s">
        <v>20</v>
      </c>
      <c r="AB5" s="32" t="s">
        <v>21</v>
      </c>
      <c r="AC5" s="32" t="s">
        <v>20</v>
      </c>
      <c r="AD5" s="32" t="s">
        <v>21</v>
      </c>
      <c r="AE5" s="32" t="s">
        <v>20</v>
      </c>
      <c r="AF5" s="32" t="s">
        <v>21</v>
      </c>
      <c r="AG5" s="32" t="s">
        <v>20</v>
      </c>
      <c r="AH5" s="32" t="s">
        <v>21</v>
      </c>
      <c r="AI5" s="32" t="s">
        <v>20</v>
      </c>
      <c r="AJ5" s="32" t="s">
        <v>21</v>
      </c>
      <c r="AK5" s="32" t="s">
        <v>20</v>
      </c>
      <c r="AL5" s="32" t="s">
        <v>21</v>
      </c>
      <c r="AM5" s="32" t="s">
        <v>20</v>
      </c>
      <c r="AN5" s="32" t="s">
        <v>21</v>
      </c>
      <c r="AP5" s="47"/>
    </row>
    <row r="6" spans="1:44" ht="45" customHeight="1">
      <c r="A6" s="33">
        <v>1</v>
      </c>
      <c r="B6" s="15" t="s">
        <v>39</v>
      </c>
      <c r="C6" s="55">
        <v>440650.71</v>
      </c>
      <c r="D6" s="55">
        <v>317911.11000000004</v>
      </c>
      <c r="E6" s="55">
        <v>59957.47</v>
      </c>
      <c r="F6" s="55">
        <v>59957.47</v>
      </c>
      <c r="G6" s="55">
        <v>872.37</v>
      </c>
      <c r="H6" s="55">
        <v>872.37</v>
      </c>
      <c r="I6" s="55">
        <v>23954697.484519921</v>
      </c>
      <c r="J6" s="55">
        <v>23954697.484519921</v>
      </c>
      <c r="K6" s="55">
        <v>1958704.25</v>
      </c>
      <c r="L6" s="55">
        <v>1870710.23</v>
      </c>
      <c r="M6" s="55">
        <v>717844.37000000011</v>
      </c>
      <c r="N6" s="55">
        <v>295857.66000000009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87095.21</v>
      </c>
      <c r="Z6" s="55">
        <v>87095.21</v>
      </c>
      <c r="AA6" s="55">
        <v>210088.38</v>
      </c>
      <c r="AB6" s="55">
        <v>177324.21000000002</v>
      </c>
      <c r="AC6" s="55">
        <v>0</v>
      </c>
      <c r="AD6" s="55">
        <v>0</v>
      </c>
      <c r="AE6" s="55">
        <v>95395.69</v>
      </c>
      <c r="AF6" s="55">
        <v>49635.47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4">
        <f t="shared" ref="AM6:AM18" si="0">C6+E6+G6+I6+K6+M6+O6+Q6+S6+U6+W6+Y6+AA6+AC6+AE6+AG6+AI6+AK6</f>
        <v>27525305.934519924</v>
      </c>
      <c r="AN6" s="4">
        <f t="shared" ref="AN6:AN18" si="1">D6+F6+H6+J6+L6+N6+P6+R6+T6+V6+X6+Z6+AB6+AD6+AF6+AH6+AJ6+AL6</f>
        <v>26814061.214519922</v>
      </c>
      <c r="AP6" s="48"/>
    </row>
    <row r="7" spans="1:44" ht="45" customHeight="1">
      <c r="A7" s="33">
        <v>2</v>
      </c>
      <c r="B7" s="15" t="s">
        <v>41</v>
      </c>
      <c r="C7" s="55">
        <v>8431.4700000000012</v>
      </c>
      <c r="D7" s="55">
        <v>8431.4700000000012</v>
      </c>
      <c r="E7" s="55">
        <v>22000</v>
      </c>
      <c r="F7" s="55">
        <v>22000</v>
      </c>
      <c r="G7" s="55">
        <v>0</v>
      </c>
      <c r="H7" s="55">
        <v>0</v>
      </c>
      <c r="I7" s="55">
        <v>14149975.789999951</v>
      </c>
      <c r="J7" s="55">
        <v>14149975.789999951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4">
        <f t="shared" si="0"/>
        <v>14180407.259999951</v>
      </c>
      <c r="AN7" s="4">
        <f t="shared" si="1"/>
        <v>14180407.259999951</v>
      </c>
      <c r="AP7" s="49"/>
    </row>
    <row r="8" spans="1:44" ht="45" customHeight="1">
      <c r="A8" s="33">
        <v>3</v>
      </c>
      <c r="B8" s="15" t="s">
        <v>40</v>
      </c>
      <c r="C8" s="55">
        <v>157782.70999999996</v>
      </c>
      <c r="D8" s="55">
        <v>157782.70999999996</v>
      </c>
      <c r="E8" s="55">
        <v>29741.720000000012</v>
      </c>
      <c r="F8" s="55">
        <v>29741.720000000012</v>
      </c>
      <c r="G8" s="55">
        <v>5000</v>
      </c>
      <c r="H8" s="55">
        <v>5000</v>
      </c>
      <c r="I8" s="55">
        <v>11785823.82</v>
      </c>
      <c r="J8" s="55">
        <v>11785823.82</v>
      </c>
      <c r="K8" s="55">
        <v>1071031.01</v>
      </c>
      <c r="L8" s="55">
        <v>1071031.01</v>
      </c>
      <c r="M8" s="55">
        <v>182768.09000000003</v>
      </c>
      <c r="N8" s="55">
        <v>182768.09000000003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22350.329999999994</v>
      </c>
      <c r="Z8" s="55">
        <v>22350.329999999994</v>
      </c>
      <c r="AA8" s="55">
        <v>34996.660000000054</v>
      </c>
      <c r="AB8" s="55">
        <v>11971.850000000231</v>
      </c>
      <c r="AC8" s="55">
        <v>54372.559999999983</v>
      </c>
      <c r="AD8" s="55">
        <v>0</v>
      </c>
      <c r="AE8" s="55">
        <v>302806.40000000002</v>
      </c>
      <c r="AF8" s="55">
        <v>139350.68000000002</v>
      </c>
      <c r="AG8" s="55">
        <v>0</v>
      </c>
      <c r="AH8" s="55">
        <v>0</v>
      </c>
      <c r="AI8" s="55">
        <v>37304.920000000042</v>
      </c>
      <c r="AJ8" s="55">
        <v>29175.760000000053</v>
      </c>
      <c r="AK8" s="55">
        <v>0</v>
      </c>
      <c r="AL8" s="55">
        <v>0</v>
      </c>
      <c r="AM8" s="4">
        <f t="shared" si="0"/>
        <v>13683978.220000001</v>
      </c>
      <c r="AN8" s="4">
        <f t="shared" si="1"/>
        <v>13434995.969999999</v>
      </c>
      <c r="AP8" s="61"/>
    </row>
    <row r="9" spans="1:44" ht="45" customHeight="1">
      <c r="A9" s="33">
        <v>4</v>
      </c>
      <c r="B9" s="15" t="s">
        <v>44</v>
      </c>
      <c r="C9" s="55">
        <v>0</v>
      </c>
      <c r="D9" s="55">
        <v>0</v>
      </c>
      <c r="E9" s="55">
        <v>0</v>
      </c>
      <c r="F9" s="55">
        <v>0</v>
      </c>
      <c r="G9" s="55">
        <v>1912.5</v>
      </c>
      <c r="H9" s="55">
        <v>1912.5</v>
      </c>
      <c r="I9" s="55">
        <v>11662973.76</v>
      </c>
      <c r="J9" s="55">
        <v>11662973.76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4">
        <f t="shared" si="0"/>
        <v>11664886.26</v>
      </c>
      <c r="AN9" s="4">
        <f t="shared" si="1"/>
        <v>11664886.26</v>
      </c>
      <c r="AP9" s="49"/>
    </row>
    <row r="10" spans="1:44" ht="45" customHeight="1">
      <c r="A10" s="33">
        <v>5</v>
      </c>
      <c r="B10" s="15" t="s">
        <v>42</v>
      </c>
      <c r="C10" s="55">
        <v>15000</v>
      </c>
      <c r="D10" s="55">
        <v>15000</v>
      </c>
      <c r="E10" s="55">
        <v>95.100000000000477</v>
      </c>
      <c r="F10" s="55">
        <v>95.100000000000477</v>
      </c>
      <c r="G10" s="55">
        <v>2508</v>
      </c>
      <c r="H10" s="55">
        <v>2508</v>
      </c>
      <c r="I10" s="55">
        <v>8670032.9199999999</v>
      </c>
      <c r="J10" s="55">
        <v>8670032.9199999999</v>
      </c>
      <c r="K10" s="55">
        <v>229715.21000000002</v>
      </c>
      <c r="L10" s="55">
        <v>162517.21000000002</v>
      </c>
      <c r="M10" s="55">
        <v>59111.009999999995</v>
      </c>
      <c r="N10" s="55">
        <v>59111.009999999995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10919.959999999995</v>
      </c>
      <c r="Z10" s="55">
        <v>10919.959999999995</v>
      </c>
      <c r="AA10" s="55">
        <v>19206.850000000035</v>
      </c>
      <c r="AB10" s="55">
        <v>4533.75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10694.679999999998</v>
      </c>
      <c r="AJ10" s="55">
        <v>12.799999999997453</v>
      </c>
      <c r="AK10" s="55">
        <v>0</v>
      </c>
      <c r="AL10" s="55">
        <v>0</v>
      </c>
      <c r="AM10" s="4">
        <f t="shared" si="0"/>
        <v>9017283.7300000004</v>
      </c>
      <c r="AN10" s="4">
        <f t="shared" si="1"/>
        <v>8924730.7500000019</v>
      </c>
      <c r="AP10" s="49"/>
    </row>
    <row r="11" spans="1:44" ht="45" customHeight="1">
      <c r="A11" s="33">
        <v>6</v>
      </c>
      <c r="B11" s="15" t="s">
        <v>43</v>
      </c>
      <c r="C11" s="55">
        <v>0</v>
      </c>
      <c r="D11" s="55">
        <v>0</v>
      </c>
      <c r="E11" s="55">
        <v>0</v>
      </c>
      <c r="F11" s="55">
        <v>0</v>
      </c>
      <c r="G11" s="55">
        <v>13046.529999999999</v>
      </c>
      <c r="H11" s="55">
        <v>13046.529999999999</v>
      </c>
      <c r="I11" s="55">
        <v>7869693.8600000013</v>
      </c>
      <c r="J11" s="55">
        <v>7869693.8600000013</v>
      </c>
      <c r="K11" s="55">
        <v>461568.78724999994</v>
      </c>
      <c r="L11" s="55">
        <v>408649.80324999994</v>
      </c>
      <c r="M11" s="55">
        <v>87929.93</v>
      </c>
      <c r="N11" s="55">
        <v>86921.865999999995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8501.25</v>
      </c>
      <c r="Z11" s="55">
        <v>4250.625</v>
      </c>
      <c r="AA11" s="55">
        <v>25751.989999999998</v>
      </c>
      <c r="AB11" s="55">
        <v>11186.256627445619</v>
      </c>
      <c r="AC11" s="55">
        <v>4176.96</v>
      </c>
      <c r="AD11" s="55">
        <v>4176.96</v>
      </c>
      <c r="AE11" s="55">
        <v>5819.8399999999992</v>
      </c>
      <c r="AF11" s="55">
        <v>5819.8399999999992</v>
      </c>
      <c r="AG11" s="55">
        <v>0</v>
      </c>
      <c r="AH11" s="55">
        <v>0</v>
      </c>
      <c r="AI11" s="55">
        <v>382.19</v>
      </c>
      <c r="AJ11" s="55">
        <v>191.095</v>
      </c>
      <c r="AK11" s="55">
        <v>0</v>
      </c>
      <c r="AL11" s="55">
        <v>0</v>
      </c>
      <c r="AM11" s="4">
        <f t="shared" si="0"/>
        <v>8476871.3372500017</v>
      </c>
      <c r="AN11" s="4">
        <f t="shared" si="1"/>
        <v>8403936.8358774483</v>
      </c>
      <c r="AP11" s="49"/>
      <c r="AQ11" s="47"/>
      <c r="AR11" s="92"/>
    </row>
    <row r="12" spans="1:44" ht="45" customHeight="1">
      <c r="A12" s="33">
        <v>7</v>
      </c>
      <c r="B12" s="15" t="s">
        <v>47</v>
      </c>
      <c r="C12" s="55">
        <v>0</v>
      </c>
      <c r="D12" s="55">
        <v>0</v>
      </c>
      <c r="E12" s="55">
        <v>143.97</v>
      </c>
      <c r="F12" s="55">
        <f>E12</f>
        <v>143.97</v>
      </c>
      <c r="G12" s="55">
        <v>0</v>
      </c>
      <c r="H12" s="55">
        <v>0</v>
      </c>
      <c r="I12" s="55">
        <v>2913717.3400000003</v>
      </c>
      <c r="J12" s="55">
        <f>I12</f>
        <v>2913717.3400000003</v>
      </c>
      <c r="K12" s="55">
        <v>1550</v>
      </c>
      <c r="L12" s="55">
        <v>465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  <c r="AL12" s="55">
        <v>0</v>
      </c>
      <c r="AM12" s="4">
        <f t="shared" si="0"/>
        <v>2915411.3100000005</v>
      </c>
      <c r="AN12" s="4">
        <f t="shared" si="1"/>
        <v>2914326.3100000005</v>
      </c>
      <c r="AP12" s="49"/>
      <c r="AQ12" s="92"/>
    </row>
    <row r="13" spans="1:44" ht="45" customHeight="1">
      <c r="A13" s="33">
        <v>8</v>
      </c>
      <c r="B13" s="15" t="s">
        <v>45</v>
      </c>
      <c r="C13" s="55">
        <v>48000</v>
      </c>
      <c r="D13" s="55">
        <f>C13</f>
        <v>48000</v>
      </c>
      <c r="E13" s="55">
        <v>0</v>
      </c>
      <c r="F13" s="55">
        <v>0</v>
      </c>
      <c r="G13" s="55">
        <v>0</v>
      </c>
      <c r="H13" s="55">
        <v>0</v>
      </c>
      <c r="I13" s="55">
        <v>2319768.8899999997</v>
      </c>
      <c r="J13" s="55">
        <f>I13</f>
        <v>2319768.8899999997</v>
      </c>
      <c r="K13" s="55">
        <v>51520.30999999999</v>
      </c>
      <c r="L13" s="55">
        <f>K13</f>
        <v>51520.30999999999</v>
      </c>
      <c r="M13" s="55">
        <v>8404.5</v>
      </c>
      <c r="N13" s="55">
        <f>M13</f>
        <v>8404.5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0</v>
      </c>
      <c r="AI13" s="55">
        <v>0</v>
      </c>
      <c r="AJ13" s="55">
        <v>0</v>
      </c>
      <c r="AK13" s="55">
        <v>0</v>
      </c>
      <c r="AL13" s="55">
        <v>0</v>
      </c>
      <c r="AM13" s="4">
        <f t="shared" si="0"/>
        <v>2427693.6999999997</v>
      </c>
      <c r="AN13" s="4">
        <f t="shared" si="1"/>
        <v>2427693.6999999997</v>
      </c>
      <c r="AP13" s="49"/>
    </row>
    <row r="14" spans="1:44" ht="45" customHeight="1">
      <c r="A14" s="33">
        <v>9</v>
      </c>
      <c r="B14" s="15" t="s">
        <v>48</v>
      </c>
      <c r="C14" s="55">
        <v>483</v>
      </c>
      <c r="D14" s="55">
        <f>C14-C16</f>
        <v>483</v>
      </c>
      <c r="E14" s="55">
        <v>0</v>
      </c>
      <c r="F14" s="55">
        <v>0</v>
      </c>
      <c r="G14" s="55">
        <v>0</v>
      </c>
      <c r="H14" s="55">
        <v>0</v>
      </c>
      <c r="I14" s="55">
        <v>1016627.89</v>
      </c>
      <c r="J14" s="55">
        <f>I14</f>
        <v>1016627.89</v>
      </c>
      <c r="K14" s="55">
        <v>36906.540000000008</v>
      </c>
      <c r="L14" s="55">
        <f>K14</f>
        <v>36906.540000000008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4">
        <f t="shared" si="0"/>
        <v>1054017.43</v>
      </c>
      <c r="AN14" s="4">
        <f t="shared" si="1"/>
        <v>1054017.43</v>
      </c>
      <c r="AP14" s="49"/>
    </row>
    <row r="15" spans="1:44" ht="45" customHeight="1">
      <c r="A15" s="33">
        <v>10</v>
      </c>
      <c r="B15" s="15" t="s">
        <v>49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597247</v>
      </c>
      <c r="J15" s="55">
        <f>I15</f>
        <v>597247</v>
      </c>
      <c r="K15" s="55">
        <v>211426</v>
      </c>
      <c r="L15" s="55">
        <f>K15</f>
        <v>211426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9120.86</v>
      </c>
      <c r="AB15" s="55">
        <f>AA15</f>
        <v>9120.86</v>
      </c>
      <c r="AC15" s="55">
        <v>0</v>
      </c>
      <c r="AD15" s="55">
        <v>0</v>
      </c>
      <c r="AE15" s="55">
        <v>222070</v>
      </c>
      <c r="AF15" s="55">
        <v>133242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4">
        <f t="shared" si="0"/>
        <v>1039863.86</v>
      </c>
      <c r="AN15" s="4">
        <f t="shared" si="1"/>
        <v>951035.86</v>
      </c>
      <c r="AP15" s="49"/>
    </row>
    <row r="16" spans="1:44" ht="45" customHeight="1">
      <c r="A16" s="33">
        <v>11</v>
      </c>
      <c r="B16" s="15" t="s">
        <v>51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431256.08614000003</v>
      </c>
      <c r="AB16" s="55">
        <v>429377.38709500001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183.31</v>
      </c>
      <c r="AJ16" s="55">
        <f>AI16</f>
        <v>183.31</v>
      </c>
      <c r="AK16" s="55">
        <v>0</v>
      </c>
      <c r="AL16" s="55">
        <v>0</v>
      </c>
      <c r="AM16" s="4">
        <f t="shared" si="0"/>
        <v>431439.39614000003</v>
      </c>
      <c r="AN16" s="4">
        <f t="shared" si="1"/>
        <v>429560.69709500001</v>
      </c>
      <c r="AP16" s="49"/>
    </row>
    <row r="17" spans="1:42" ht="45" customHeight="1">
      <c r="A17" s="33">
        <v>12</v>
      </c>
      <c r="B17" s="15" t="s">
        <v>46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128785.52</v>
      </c>
      <c r="J17" s="55">
        <f>I17</f>
        <v>128785.52</v>
      </c>
      <c r="K17" s="55">
        <v>51559.93</v>
      </c>
      <c r="L17" s="55">
        <v>51559.93</v>
      </c>
      <c r="M17" s="55">
        <v>182.5</v>
      </c>
      <c r="N17" s="55">
        <v>182.5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312</v>
      </c>
      <c r="Z17" s="55">
        <v>312</v>
      </c>
      <c r="AA17" s="55">
        <v>123174.15</v>
      </c>
      <c r="AB17" s="55">
        <v>61587.074999999997</v>
      </c>
      <c r="AC17" s="55">
        <v>0</v>
      </c>
      <c r="AD17" s="55">
        <v>0</v>
      </c>
      <c r="AE17" s="55">
        <v>3</v>
      </c>
      <c r="AF17" s="55">
        <f>AE17</f>
        <v>3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4">
        <f t="shared" si="0"/>
        <v>304017.09999999998</v>
      </c>
      <c r="AN17" s="4">
        <f t="shared" si="1"/>
        <v>242430.02500000002</v>
      </c>
      <c r="AP17" s="49"/>
    </row>
    <row r="18" spans="1:42" ht="45" customHeight="1">
      <c r="A18" s="33">
        <v>13</v>
      </c>
      <c r="B18" s="15" t="s">
        <v>50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52722.73</v>
      </c>
      <c r="J18" s="55">
        <v>52722.73</v>
      </c>
      <c r="K18" s="55">
        <v>152787.19</v>
      </c>
      <c r="L18" s="55">
        <v>76393.595000000001</v>
      </c>
      <c r="M18" s="55">
        <v>13728.69</v>
      </c>
      <c r="N18" s="55">
        <v>6864.3450000000003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4">
        <f t="shared" si="0"/>
        <v>219238.61000000002</v>
      </c>
      <c r="AN18" s="4">
        <f t="shared" si="1"/>
        <v>135980.67000000001</v>
      </c>
      <c r="AP18" s="49"/>
    </row>
    <row r="19" spans="1:42" ht="15">
      <c r="A19" s="36"/>
      <c r="B19" s="14" t="s">
        <v>1</v>
      </c>
      <c r="C19" s="13">
        <f t="shared" ref="C19:AN19" si="2">SUM(C6:C18)</f>
        <v>670347.89</v>
      </c>
      <c r="D19" s="13">
        <f t="shared" si="2"/>
        <v>547608.29</v>
      </c>
      <c r="E19" s="13">
        <f t="shared" si="2"/>
        <v>111938.26000000002</v>
      </c>
      <c r="F19" s="13">
        <f t="shared" si="2"/>
        <v>111938.26000000002</v>
      </c>
      <c r="G19" s="13">
        <f t="shared" si="2"/>
        <v>23339.399999999998</v>
      </c>
      <c r="H19" s="13">
        <f t="shared" si="2"/>
        <v>23339.399999999998</v>
      </c>
      <c r="I19" s="13">
        <f t="shared" si="2"/>
        <v>85122067.00451988</v>
      </c>
      <c r="J19" s="13">
        <f t="shared" si="2"/>
        <v>85122067.00451988</v>
      </c>
      <c r="K19" s="13">
        <f t="shared" si="2"/>
        <v>4226769.2272500005</v>
      </c>
      <c r="L19" s="13">
        <f t="shared" si="2"/>
        <v>3941179.6282500005</v>
      </c>
      <c r="M19" s="13">
        <f t="shared" si="2"/>
        <v>1069969.0900000001</v>
      </c>
      <c r="N19" s="13">
        <f t="shared" si="2"/>
        <v>640109.97100000014</v>
      </c>
      <c r="O19" s="13">
        <f t="shared" si="2"/>
        <v>0</v>
      </c>
      <c r="P19" s="13">
        <f t="shared" si="2"/>
        <v>0</v>
      </c>
      <c r="Q19" s="13">
        <f t="shared" si="2"/>
        <v>0</v>
      </c>
      <c r="R19" s="13">
        <f t="shared" si="2"/>
        <v>0</v>
      </c>
      <c r="S19" s="13">
        <f t="shared" si="2"/>
        <v>0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129178.75</v>
      </c>
      <c r="Z19" s="13">
        <f t="shared" si="2"/>
        <v>124928.125</v>
      </c>
      <c r="AA19" s="13">
        <f t="shared" si="2"/>
        <v>853594.97614000016</v>
      </c>
      <c r="AB19" s="13">
        <f t="shared" si="2"/>
        <v>705101.38872244582</v>
      </c>
      <c r="AC19" s="13">
        <f t="shared" si="2"/>
        <v>58549.519999999982</v>
      </c>
      <c r="AD19" s="13">
        <f t="shared" si="2"/>
        <v>4176.96</v>
      </c>
      <c r="AE19" s="13">
        <f t="shared" si="2"/>
        <v>626094.93000000005</v>
      </c>
      <c r="AF19" s="13">
        <f t="shared" si="2"/>
        <v>328050.99</v>
      </c>
      <c r="AG19" s="13">
        <f t="shared" si="2"/>
        <v>0</v>
      </c>
      <c r="AH19" s="13">
        <f t="shared" si="2"/>
        <v>0</v>
      </c>
      <c r="AI19" s="13">
        <f t="shared" si="2"/>
        <v>48565.100000000042</v>
      </c>
      <c r="AJ19" s="13">
        <f t="shared" si="2"/>
        <v>29562.965000000051</v>
      </c>
      <c r="AK19" s="13">
        <f t="shared" si="2"/>
        <v>0</v>
      </c>
      <c r="AL19" s="13">
        <f t="shared" si="2"/>
        <v>0</v>
      </c>
      <c r="AM19" s="13">
        <f t="shared" si="2"/>
        <v>92940414.14790988</v>
      </c>
      <c r="AN19" s="13">
        <f t="shared" si="2"/>
        <v>91578062.982492343</v>
      </c>
    </row>
    <row r="20" spans="1:42" ht="15">
      <c r="A20" s="44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2" ht="15">
      <c r="A21" s="50"/>
      <c r="B21" s="24" t="s">
        <v>15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0"/>
      <c r="AN21" s="47"/>
    </row>
    <row r="22" spans="1:42">
      <c r="A22" s="50"/>
      <c r="B22" s="95" t="s">
        <v>58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51"/>
      <c r="P22" s="51"/>
      <c r="Q22" s="51"/>
      <c r="R22" s="51"/>
      <c r="S22" s="51"/>
      <c r="T22" s="51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47"/>
      <c r="AN22" s="47"/>
      <c r="AO22" s="47"/>
    </row>
    <row r="23" spans="1:42" ht="15">
      <c r="A23" s="50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N23" s="40"/>
    </row>
    <row r="24" spans="1:42">
      <c r="B24" s="24" t="s">
        <v>22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AN24" s="47"/>
    </row>
    <row r="25" spans="1:42">
      <c r="B25" s="24" t="s">
        <v>23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AN25" s="47"/>
    </row>
    <row r="26" spans="1:42">
      <c r="AN26" s="47"/>
    </row>
  </sheetData>
  <mergeCells count="24">
    <mergeCell ref="B22:N23"/>
    <mergeCell ref="W4:X4"/>
    <mergeCell ref="U4:V4"/>
    <mergeCell ref="G4:H4"/>
    <mergeCell ref="M4:N4"/>
    <mergeCell ref="O4:P4"/>
    <mergeCell ref="Q4:R4"/>
    <mergeCell ref="S4:T4"/>
    <mergeCell ref="AM4:AN4"/>
    <mergeCell ref="Y4:Z4"/>
    <mergeCell ref="AA4:AB4"/>
    <mergeCell ref="AC4:AD4"/>
    <mergeCell ref="AE4:AF4"/>
    <mergeCell ref="AG4:AH4"/>
    <mergeCell ref="AI4:AJ4"/>
    <mergeCell ref="AK4:AL4"/>
    <mergeCell ref="A1:K1"/>
    <mergeCell ref="A2:K2"/>
    <mergeCell ref="A4:A5"/>
    <mergeCell ref="B4:B5"/>
    <mergeCell ref="C4:D4"/>
    <mergeCell ref="E4:F4"/>
    <mergeCell ref="I4:J4"/>
    <mergeCell ref="K4:L4"/>
  </mergeCells>
  <phoneticPr fontId="3" type="noConversion"/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E34"/>
  <sheetViews>
    <sheetView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>
      <c r="A2" s="104" t="s">
        <v>59</v>
      </c>
      <c r="B2" s="104"/>
      <c r="C2" s="104"/>
      <c r="D2" s="104"/>
    </row>
    <row r="3" spans="1:5" ht="12.75" customHeight="1">
      <c r="A3" s="104"/>
      <c r="B3" s="104"/>
      <c r="C3" s="104"/>
      <c r="D3" s="104"/>
      <c r="E3" s="5"/>
    </row>
    <row r="4" spans="1:5">
      <c r="A4" s="104"/>
      <c r="B4" s="104"/>
      <c r="C4" s="104"/>
      <c r="D4" s="104"/>
      <c r="E4" s="5"/>
    </row>
    <row r="6" spans="1:5" ht="43.5" customHeight="1">
      <c r="A6" s="6" t="s">
        <v>0</v>
      </c>
      <c r="B6" s="6" t="s">
        <v>24</v>
      </c>
      <c r="C6" s="7" t="s">
        <v>4</v>
      </c>
      <c r="D6" s="7" t="s">
        <v>25</v>
      </c>
    </row>
    <row r="7" spans="1:5" ht="27" customHeight="1">
      <c r="A7" s="20">
        <v>1</v>
      </c>
      <c r="B7" s="8" t="s">
        <v>3</v>
      </c>
      <c r="C7" s="26">
        <f>HLOOKUP(B7,'პრემიები(დაზღვევა)'!$C$4:$AL$20,16,)</f>
        <v>2831316.9838786181</v>
      </c>
      <c r="D7" s="27">
        <f>C7/$C$25</f>
        <v>2.5628391152687495E-2</v>
      </c>
    </row>
    <row r="8" spans="1:5" ht="27" customHeight="1">
      <c r="A8" s="20">
        <v>2</v>
      </c>
      <c r="B8" s="8" t="s">
        <v>27</v>
      </c>
      <c r="C8" s="26">
        <f>HLOOKUP(B8,'პრემიები(დაზღვევა)'!$C$4:$AL$20,16,)</f>
        <v>899127.28076824208</v>
      </c>
      <c r="D8" s="27">
        <f t="shared" ref="D8:D21" si="0">C8/$C$25</f>
        <v>8.1386809667683135E-3</v>
      </c>
    </row>
    <row r="9" spans="1:5" ht="27" customHeight="1">
      <c r="A9" s="20">
        <v>3</v>
      </c>
      <c r="B9" s="8" t="s">
        <v>34</v>
      </c>
      <c r="C9" s="26">
        <f>HLOOKUP(B9,'პრემიები(დაზღვევა)'!$C$4:$AL$20,16,)</f>
        <v>1556168.0162968647</v>
      </c>
      <c r="D9" s="27">
        <f t="shared" si="0"/>
        <v>1.4086053539057782E-2</v>
      </c>
    </row>
    <row r="10" spans="1:5" ht="27" customHeight="1">
      <c r="A10" s="20">
        <v>4</v>
      </c>
      <c r="B10" s="8" t="s">
        <v>6</v>
      </c>
      <c r="C10" s="26">
        <f>HLOOKUP(B10,'პრემიები(დაზღვევა)'!$C$4:$AL$20,16,)</f>
        <v>81814766.077207178</v>
      </c>
      <c r="D10" s="27">
        <f t="shared" si="0"/>
        <v>0.74056731868288217</v>
      </c>
    </row>
    <row r="11" spans="1:5" ht="38.25" customHeight="1">
      <c r="A11" s="20">
        <v>5</v>
      </c>
      <c r="B11" s="8" t="s">
        <v>35</v>
      </c>
      <c r="C11" s="26">
        <f>HLOOKUP(B11,'პრემიები(დაზღვევა)'!$C$4:$AL$20,16,)</f>
        <v>10876842.024480635</v>
      </c>
      <c r="D11" s="27">
        <f t="shared" si="0"/>
        <v>9.845452257610221E-2</v>
      </c>
    </row>
    <row r="12" spans="1:5" ht="27" customHeight="1">
      <c r="A12" s="20">
        <v>6</v>
      </c>
      <c r="B12" s="8" t="s">
        <v>7</v>
      </c>
      <c r="C12" s="26">
        <f>HLOOKUP(B12,'პრემიები(დაზღვევა)'!$C$4:$AL$20,16,)</f>
        <v>1148270.953978936</v>
      </c>
      <c r="D12" s="27">
        <f t="shared" si="0"/>
        <v>1.0393868763337104E-2</v>
      </c>
    </row>
    <row r="13" spans="1:5" ht="27" customHeight="1">
      <c r="A13" s="20">
        <v>7</v>
      </c>
      <c r="B13" s="8" t="s">
        <v>8</v>
      </c>
      <c r="C13" s="26">
        <f>HLOOKUP(B13,'პრემიები(დაზღვევა)'!$C$4:$AL$20,16,)</f>
        <v>0</v>
      </c>
      <c r="D13" s="27">
        <f t="shared" si="0"/>
        <v>0</v>
      </c>
    </row>
    <row r="14" spans="1:5" ht="27" customHeight="1">
      <c r="A14" s="20">
        <v>8</v>
      </c>
      <c r="B14" s="8" t="s">
        <v>28</v>
      </c>
      <c r="C14" s="26">
        <f>HLOOKUP(B14,'პრემიები(დაზღვევა)'!$C$4:$AL$20,16,)</f>
        <v>206203.21299999999</v>
      </c>
      <c r="D14" s="27">
        <f t="shared" si="0"/>
        <v>1.8665012182653914E-3</v>
      </c>
    </row>
    <row r="15" spans="1:5" ht="27" customHeight="1">
      <c r="A15" s="20">
        <v>9</v>
      </c>
      <c r="B15" s="8" t="s">
        <v>38</v>
      </c>
      <c r="C15" s="26">
        <f>HLOOKUP(B15,'პრემიები(დაზღვევა)'!$C$4:$AL$20,16,)</f>
        <v>4895.42</v>
      </c>
      <c r="D15" s="27">
        <f t="shared" si="0"/>
        <v>4.4312148491695731E-5</v>
      </c>
    </row>
    <row r="16" spans="1:5" ht="27" customHeight="1">
      <c r="A16" s="20">
        <v>10</v>
      </c>
      <c r="B16" s="8" t="s">
        <v>29</v>
      </c>
      <c r="C16" s="26">
        <f>HLOOKUP(B16,'პრემიები(დაზღვევა)'!$C$4:$AL$20,16,)</f>
        <v>184581.32</v>
      </c>
      <c r="D16" s="27">
        <f t="shared" si="0"/>
        <v>1.6707851135619022E-3</v>
      </c>
    </row>
    <row r="17" spans="1:4" ht="27" customHeight="1">
      <c r="A17" s="20">
        <v>11</v>
      </c>
      <c r="B17" s="8" t="s">
        <v>30</v>
      </c>
      <c r="C17" s="26">
        <f>HLOOKUP(B17,'პრემიები(დაზღვევა)'!$C$4:$AL$20,16,)</f>
        <v>0</v>
      </c>
      <c r="D17" s="27">
        <f t="shared" si="0"/>
        <v>0</v>
      </c>
    </row>
    <row r="18" spans="1:4" ht="27" customHeight="1">
      <c r="A18" s="20">
        <v>12</v>
      </c>
      <c r="B18" s="8" t="s">
        <v>9</v>
      </c>
      <c r="C18" s="26">
        <f>HLOOKUP(B18,'პრემიები(დაზღვევა)'!$C$4:$AL$20,16,)</f>
        <v>966402.6187178276</v>
      </c>
      <c r="D18" s="27">
        <f t="shared" si="0"/>
        <v>8.7476409262919191E-3</v>
      </c>
    </row>
    <row r="19" spans="1:4" ht="27" customHeight="1">
      <c r="A19" s="20">
        <v>13</v>
      </c>
      <c r="B19" s="8" t="s">
        <v>33</v>
      </c>
      <c r="C19" s="26">
        <f>HLOOKUP(B19,'პრემიები(დაზღვევა)'!$C$4:$AL$20,16,)</f>
        <v>6845413.3938906901</v>
      </c>
      <c r="D19" s="27">
        <f t="shared" si="0"/>
        <v>6.1963013346582538E-2</v>
      </c>
    </row>
    <row r="20" spans="1:4" ht="27" customHeight="1">
      <c r="A20" s="20">
        <v>14</v>
      </c>
      <c r="B20" s="8" t="s">
        <v>10</v>
      </c>
      <c r="C20" s="26">
        <f>HLOOKUP(B20,'პრემიები(დაზღვევა)'!$C$4:$AL$20,16,)</f>
        <v>95809.293839999998</v>
      </c>
      <c r="D20" s="27">
        <f t="shared" si="0"/>
        <v>8.6724237256917468E-4</v>
      </c>
    </row>
    <row r="21" spans="1:4" ht="27" customHeight="1">
      <c r="A21" s="20">
        <v>15</v>
      </c>
      <c r="B21" s="8" t="s">
        <v>11</v>
      </c>
      <c r="C21" s="26">
        <f>HLOOKUP(B21,'პრემიები(დაზღვევა)'!$C$4:$AL$20,16,)</f>
        <v>1028151.42485</v>
      </c>
      <c r="D21" s="27">
        <f t="shared" si="0"/>
        <v>9.3065760669976717E-3</v>
      </c>
    </row>
    <row r="22" spans="1:4" ht="27" customHeight="1">
      <c r="A22" s="20">
        <v>16</v>
      </c>
      <c r="B22" s="8" t="s">
        <v>12</v>
      </c>
      <c r="C22" s="26">
        <f>HLOOKUP(B22,'პრემიები(დაზღვევა)'!$C$4:$AL$20,16,)</f>
        <v>0</v>
      </c>
      <c r="D22" s="27">
        <f>C22/$C$25</f>
        <v>0</v>
      </c>
    </row>
    <row r="23" spans="1:4" ht="27" customHeight="1">
      <c r="A23" s="20">
        <v>17</v>
      </c>
      <c r="B23" s="8" t="s">
        <v>32</v>
      </c>
      <c r="C23" s="26">
        <f>HLOOKUP(B23,'პრემიები(დაზღვევა)'!$C$4:$AL$20,16,)</f>
        <v>2017850.7528160003</v>
      </c>
      <c r="D23" s="27">
        <f>C23/$C$25</f>
        <v>1.8265093126404397E-2</v>
      </c>
    </row>
    <row r="24" spans="1:4" ht="27" customHeight="1">
      <c r="A24" s="20">
        <v>18</v>
      </c>
      <c r="B24" s="8" t="s">
        <v>13</v>
      </c>
      <c r="C24" s="26">
        <f>HLOOKUP(B24,'პრემიები(დაზღვევა)'!$C$4:$AL$20,16,)</f>
        <v>0</v>
      </c>
      <c r="D24" s="27">
        <f>C24/$C$25</f>
        <v>0</v>
      </c>
    </row>
    <row r="25" spans="1:4" ht="27" customHeight="1">
      <c r="A25" s="9"/>
      <c r="B25" s="10" t="s">
        <v>14</v>
      </c>
      <c r="C25" s="18">
        <f>SUM(C7:C24)</f>
        <v>110475798.77372502</v>
      </c>
      <c r="D25" s="19">
        <f>SUM(D7:D24)</f>
        <v>0.99999999999999978</v>
      </c>
    </row>
    <row r="27" spans="1:4">
      <c r="C27" s="3"/>
    </row>
    <row r="28" spans="1:4">
      <c r="C28" s="3"/>
    </row>
    <row r="34" spans="3:3">
      <c r="C34" s="11"/>
    </row>
  </sheetData>
  <mergeCells count="1">
    <mergeCell ref="A2:D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30"/>
  </sheetPr>
  <dimension ref="A1:AN28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C14" sqref="C14"/>
    </sheetView>
  </sheetViews>
  <sheetFormatPr defaultRowHeight="12.75"/>
  <cols>
    <col min="1" max="1" width="4.42578125" customWidth="1"/>
    <col min="2" max="2" width="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25" customFormat="1" ht="27.75" customHeight="1">
      <c r="A1" s="23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4"/>
      <c r="N1" s="24"/>
      <c r="O1" s="24"/>
    </row>
    <row r="2" spans="1:40" s="79" customFormat="1" ht="17.25" customHeight="1">
      <c r="A2" s="30" t="s">
        <v>52</v>
      </c>
      <c r="C2" s="80"/>
      <c r="E2" s="80"/>
      <c r="G2" s="80"/>
      <c r="I2" s="80"/>
      <c r="K2" s="80"/>
      <c r="M2" s="80"/>
      <c r="O2" s="80"/>
      <c r="Q2" s="80"/>
      <c r="S2" s="80"/>
      <c r="U2" s="80"/>
      <c r="W2" s="80"/>
      <c r="Y2" s="80"/>
      <c r="AA2" s="80"/>
      <c r="AC2" s="80"/>
      <c r="AE2" s="80"/>
      <c r="AG2" s="80"/>
      <c r="AI2" s="80"/>
      <c r="AK2" s="80"/>
    </row>
    <row r="3" spans="1:40" s="79" customFormat="1" ht="21.75" customHeight="1">
      <c r="A3" s="30"/>
      <c r="C3" s="80"/>
      <c r="E3" s="80"/>
      <c r="G3" s="80"/>
      <c r="I3" s="80"/>
      <c r="K3" s="80"/>
      <c r="M3" s="80"/>
      <c r="O3" s="80"/>
      <c r="Q3" s="80"/>
      <c r="S3" s="80"/>
      <c r="U3" s="80"/>
      <c r="W3" s="80"/>
      <c r="Y3" s="80"/>
      <c r="AA3" s="80"/>
      <c r="AC3" s="80"/>
      <c r="AE3" s="80"/>
      <c r="AG3" s="80"/>
      <c r="AI3" s="80"/>
      <c r="AK3" s="80"/>
    </row>
    <row r="4" spans="1:40" ht="96" customHeight="1">
      <c r="A4" s="98" t="s">
        <v>0</v>
      </c>
      <c r="B4" s="98" t="s">
        <v>2</v>
      </c>
      <c r="C4" s="96" t="s">
        <v>3</v>
      </c>
      <c r="D4" s="97"/>
      <c r="E4" s="96" t="s">
        <v>27</v>
      </c>
      <c r="F4" s="97"/>
      <c r="G4" s="96" t="s">
        <v>34</v>
      </c>
      <c r="H4" s="97"/>
      <c r="I4" s="96" t="s">
        <v>6</v>
      </c>
      <c r="J4" s="97"/>
      <c r="K4" s="96" t="s">
        <v>35</v>
      </c>
      <c r="L4" s="97"/>
      <c r="M4" s="96" t="s">
        <v>7</v>
      </c>
      <c r="N4" s="97"/>
      <c r="O4" s="96" t="s">
        <v>8</v>
      </c>
      <c r="P4" s="97"/>
      <c r="Q4" s="96" t="s">
        <v>28</v>
      </c>
      <c r="R4" s="97"/>
      <c r="S4" s="96" t="s">
        <v>38</v>
      </c>
      <c r="T4" s="97"/>
      <c r="U4" s="96" t="s">
        <v>29</v>
      </c>
      <c r="V4" s="97"/>
      <c r="W4" s="96" t="s">
        <v>30</v>
      </c>
      <c r="X4" s="97"/>
      <c r="Y4" s="96" t="s">
        <v>9</v>
      </c>
      <c r="Z4" s="97"/>
      <c r="AA4" s="96" t="s">
        <v>33</v>
      </c>
      <c r="AB4" s="97"/>
      <c r="AC4" s="96" t="s">
        <v>10</v>
      </c>
      <c r="AD4" s="97"/>
      <c r="AE4" s="96" t="s">
        <v>11</v>
      </c>
      <c r="AF4" s="97"/>
      <c r="AG4" s="96" t="s">
        <v>12</v>
      </c>
      <c r="AH4" s="97"/>
      <c r="AI4" s="96" t="s">
        <v>32</v>
      </c>
      <c r="AJ4" s="97"/>
      <c r="AK4" s="96" t="s">
        <v>13</v>
      </c>
      <c r="AL4" s="97"/>
      <c r="AM4" s="100" t="s">
        <v>14</v>
      </c>
      <c r="AN4" s="101"/>
    </row>
    <row r="5" spans="1:40" ht="31.5" customHeight="1">
      <c r="A5" s="99"/>
      <c r="B5" s="99"/>
      <c r="C5" s="81" t="s">
        <v>4</v>
      </c>
      <c r="D5" s="81" t="s">
        <v>5</v>
      </c>
      <c r="E5" s="81" t="s">
        <v>4</v>
      </c>
      <c r="F5" s="81" t="s">
        <v>5</v>
      </c>
      <c r="G5" s="81" t="s">
        <v>4</v>
      </c>
      <c r="H5" s="81" t="s">
        <v>5</v>
      </c>
      <c r="I5" s="81" t="s">
        <v>4</v>
      </c>
      <c r="J5" s="81" t="s">
        <v>5</v>
      </c>
      <c r="K5" s="81" t="s">
        <v>4</v>
      </c>
      <c r="L5" s="81" t="s">
        <v>5</v>
      </c>
      <c r="M5" s="81" t="s">
        <v>4</v>
      </c>
      <c r="N5" s="81" t="s">
        <v>5</v>
      </c>
      <c r="O5" s="81" t="s">
        <v>4</v>
      </c>
      <c r="P5" s="81" t="s">
        <v>5</v>
      </c>
      <c r="Q5" s="81" t="s">
        <v>4</v>
      </c>
      <c r="R5" s="81" t="s">
        <v>5</v>
      </c>
      <c r="S5" s="81" t="s">
        <v>4</v>
      </c>
      <c r="T5" s="81" t="s">
        <v>5</v>
      </c>
      <c r="U5" s="81" t="s">
        <v>4</v>
      </c>
      <c r="V5" s="81" t="s">
        <v>5</v>
      </c>
      <c r="W5" s="81" t="s">
        <v>4</v>
      </c>
      <c r="X5" s="81" t="s">
        <v>5</v>
      </c>
      <c r="Y5" s="81" t="s">
        <v>4</v>
      </c>
      <c r="Z5" s="81" t="s">
        <v>5</v>
      </c>
      <c r="AA5" s="81" t="s">
        <v>4</v>
      </c>
      <c r="AB5" s="81" t="s">
        <v>5</v>
      </c>
      <c r="AC5" s="81" t="s">
        <v>4</v>
      </c>
      <c r="AD5" s="81" t="s">
        <v>5</v>
      </c>
      <c r="AE5" s="81" t="s">
        <v>4</v>
      </c>
      <c r="AF5" s="81" t="s">
        <v>5</v>
      </c>
      <c r="AG5" s="81" t="s">
        <v>4</v>
      </c>
      <c r="AH5" s="81" t="s">
        <v>5</v>
      </c>
      <c r="AI5" s="81" t="s">
        <v>4</v>
      </c>
      <c r="AJ5" s="81" t="s">
        <v>5</v>
      </c>
      <c r="AK5" s="81" t="s">
        <v>4</v>
      </c>
      <c r="AL5" s="81" t="s">
        <v>5</v>
      </c>
      <c r="AM5" s="81" t="s">
        <v>4</v>
      </c>
      <c r="AN5" s="81" t="s">
        <v>5</v>
      </c>
    </row>
    <row r="6" spans="1:40" ht="43.5" customHeight="1">
      <c r="A6" s="82">
        <v>1</v>
      </c>
      <c r="B6" s="15" t="s">
        <v>46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608887.05000000005</v>
      </c>
      <c r="AB6" s="83">
        <v>608887.04810000001</v>
      </c>
      <c r="AC6" s="83">
        <v>0</v>
      </c>
      <c r="AD6" s="83">
        <v>0</v>
      </c>
      <c r="AE6" s="83">
        <v>0</v>
      </c>
      <c r="AF6" s="83">
        <v>0</v>
      </c>
      <c r="AG6" s="83">
        <v>0</v>
      </c>
      <c r="AH6" s="83">
        <v>0</v>
      </c>
      <c r="AI6" s="83">
        <v>0</v>
      </c>
      <c r="AJ6" s="83">
        <v>0</v>
      </c>
      <c r="AK6" s="83">
        <v>0</v>
      </c>
      <c r="AL6" s="83">
        <v>0</v>
      </c>
      <c r="AM6" s="4">
        <f t="shared" ref="AM6:AM18" si="0">C6+E6+G6+I6+K6+M6+O6+Q6+S6+U6+W6+Y6+AA6+AC6+AE6+AG6+AI6+AK6</f>
        <v>608887.05000000005</v>
      </c>
      <c r="AN6" s="4">
        <f t="shared" ref="AN6:AN18" si="1">D6+F6+H6+J6+L6+N6+P6+R6+T6+V6+X6+Z6+AB6+AD6+AF6+AH6+AJ6+AL6</f>
        <v>608887.04810000001</v>
      </c>
    </row>
    <row r="7" spans="1:40" ht="43.5" customHeight="1">
      <c r="A7" s="82">
        <v>2</v>
      </c>
      <c r="B7" s="15" t="s">
        <v>51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19288.224999999999</v>
      </c>
      <c r="AB7" s="83">
        <v>18729.411250000001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0</v>
      </c>
      <c r="AJ7" s="83">
        <v>0</v>
      </c>
      <c r="AK7" s="83">
        <v>0</v>
      </c>
      <c r="AL7" s="83">
        <v>0</v>
      </c>
      <c r="AM7" s="4">
        <f t="shared" si="0"/>
        <v>19288.224999999999</v>
      </c>
      <c r="AN7" s="4">
        <f t="shared" si="1"/>
        <v>18729.411250000001</v>
      </c>
    </row>
    <row r="8" spans="1:40" ht="43.5" customHeight="1">
      <c r="A8" s="82">
        <v>3</v>
      </c>
      <c r="B8" s="15" t="s">
        <v>40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872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4">
        <f t="shared" si="0"/>
        <v>872</v>
      </c>
      <c r="AN8" s="4">
        <f t="shared" si="1"/>
        <v>0</v>
      </c>
    </row>
    <row r="9" spans="1:40" ht="43.5" customHeight="1">
      <c r="A9" s="82">
        <v>4</v>
      </c>
      <c r="B9" s="15" t="s">
        <v>42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3960.96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4">
        <f t="shared" si="0"/>
        <v>0</v>
      </c>
      <c r="AN9" s="4">
        <f t="shared" si="1"/>
        <v>3960.96</v>
      </c>
    </row>
    <row r="10" spans="1:40" ht="43.5" customHeight="1">
      <c r="A10" s="82">
        <v>5</v>
      </c>
      <c r="B10" s="15" t="s">
        <v>41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4">
        <f t="shared" si="0"/>
        <v>0</v>
      </c>
      <c r="AN10" s="4">
        <f t="shared" si="1"/>
        <v>0</v>
      </c>
    </row>
    <row r="11" spans="1:40" ht="43.5" customHeight="1">
      <c r="A11" s="82">
        <v>6</v>
      </c>
      <c r="B11" s="15" t="s">
        <v>47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4">
        <f t="shared" si="0"/>
        <v>0</v>
      </c>
      <c r="AN11" s="4">
        <f t="shared" si="1"/>
        <v>0</v>
      </c>
    </row>
    <row r="12" spans="1:40" ht="43.5" customHeight="1">
      <c r="A12" s="82">
        <v>7</v>
      </c>
      <c r="B12" s="15" t="s">
        <v>44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4">
        <f t="shared" si="0"/>
        <v>0</v>
      </c>
      <c r="AN12" s="4">
        <f t="shared" si="1"/>
        <v>0</v>
      </c>
    </row>
    <row r="13" spans="1:40" ht="43.5" customHeight="1">
      <c r="A13" s="82">
        <v>8</v>
      </c>
      <c r="B13" s="15" t="s">
        <v>43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4">
        <f t="shared" si="0"/>
        <v>0</v>
      </c>
      <c r="AN13" s="4">
        <f t="shared" si="1"/>
        <v>0</v>
      </c>
    </row>
    <row r="14" spans="1:40" ht="43.5" customHeight="1">
      <c r="A14" s="82">
        <v>9</v>
      </c>
      <c r="B14" s="15" t="s">
        <v>39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4">
        <f t="shared" si="0"/>
        <v>0</v>
      </c>
      <c r="AN14" s="4">
        <f t="shared" si="1"/>
        <v>0</v>
      </c>
    </row>
    <row r="15" spans="1:40" ht="43.5" customHeight="1">
      <c r="A15" s="82">
        <v>10</v>
      </c>
      <c r="B15" s="15" t="s">
        <v>48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4">
        <f t="shared" si="0"/>
        <v>0</v>
      </c>
      <c r="AN15" s="4">
        <f t="shared" si="1"/>
        <v>0</v>
      </c>
    </row>
    <row r="16" spans="1:40" ht="43.5" customHeight="1">
      <c r="A16" s="82">
        <v>11</v>
      </c>
      <c r="B16" s="15" t="s">
        <v>50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4">
        <f t="shared" si="0"/>
        <v>0</v>
      </c>
      <c r="AN16" s="4">
        <f t="shared" si="1"/>
        <v>0</v>
      </c>
    </row>
    <row r="17" spans="1:40" ht="43.5" customHeight="1">
      <c r="A17" s="82">
        <v>12</v>
      </c>
      <c r="B17" s="15" t="s">
        <v>49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4">
        <f t="shared" si="0"/>
        <v>0</v>
      </c>
      <c r="AN17" s="4">
        <f t="shared" si="1"/>
        <v>0</v>
      </c>
    </row>
    <row r="18" spans="1:40" ht="43.5" customHeight="1">
      <c r="A18" s="82">
        <v>13</v>
      </c>
      <c r="B18" s="15" t="s">
        <v>45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4">
        <f t="shared" si="0"/>
        <v>0</v>
      </c>
      <c r="AN18" s="4">
        <f t="shared" si="1"/>
        <v>0</v>
      </c>
    </row>
    <row r="19" spans="1:40" ht="16.5" customHeight="1">
      <c r="A19" s="84"/>
      <c r="B19" s="14" t="s">
        <v>1</v>
      </c>
      <c r="C19" s="13">
        <f t="shared" ref="C19:AN19" si="2">SUM(C6:C18)</f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872</v>
      </c>
      <c r="L19" s="13">
        <f t="shared" si="2"/>
        <v>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  <c r="Q19" s="13">
        <f t="shared" si="2"/>
        <v>0</v>
      </c>
      <c r="R19" s="13">
        <f t="shared" si="2"/>
        <v>3960.96</v>
      </c>
      <c r="S19" s="13">
        <f t="shared" si="2"/>
        <v>0</v>
      </c>
      <c r="T19" s="13">
        <f t="shared" si="2"/>
        <v>0</v>
      </c>
      <c r="U19" s="13">
        <f t="shared" si="2"/>
        <v>0</v>
      </c>
      <c r="V19" s="13">
        <f t="shared" si="2"/>
        <v>0</v>
      </c>
      <c r="W19" s="13">
        <f t="shared" si="2"/>
        <v>0</v>
      </c>
      <c r="X19" s="13">
        <f t="shared" si="2"/>
        <v>0</v>
      </c>
      <c r="Y19" s="13">
        <f t="shared" si="2"/>
        <v>0</v>
      </c>
      <c r="Z19" s="13">
        <f t="shared" si="2"/>
        <v>0</v>
      </c>
      <c r="AA19" s="13">
        <f t="shared" si="2"/>
        <v>628175.27500000002</v>
      </c>
      <c r="AB19" s="13">
        <f t="shared" si="2"/>
        <v>627616.45935000002</v>
      </c>
      <c r="AC19" s="13">
        <f t="shared" si="2"/>
        <v>0</v>
      </c>
      <c r="AD19" s="13">
        <f t="shared" si="2"/>
        <v>0</v>
      </c>
      <c r="AE19" s="13">
        <f t="shared" si="2"/>
        <v>0</v>
      </c>
      <c r="AF19" s="13">
        <f t="shared" si="2"/>
        <v>0</v>
      </c>
      <c r="AG19" s="13">
        <f t="shared" si="2"/>
        <v>0</v>
      </c>
      <c r="AH19" s="13">
        <f t="shared" si="2"/>
        <v>0</v>
      </c>
      <c r="AI19" s="13">
        <f t="shared" si="2"/>
        <v>0</v>
      </c>
      <c r="AJ19" s="13">
        <f t="shared" si="2"/>
        <v>0</v>
      </c>
      <c r="AK19" s="13">
        <f t="shared" si="2"/>
        <v>0</v>
      </c>
      <c r="AL19" s="13">
        <f t="shared" si="2"/>
        <v>0</v>
      </c>
      <c r="AM19" s="13">
        <f t="shared" si="2"/>
        <v>629047.27500000002</v>
      </c>
      <c r="AN19" s="13">
        <f t="shared" si="2"/>
        <v>631577.41934999998</v>
      </c>
    </row>
    <row r="20" spans="1:40" ht="14.25" customHeight="1"/>
    <row r="21" spans="1:40" ht="13.5">
      <c r="B21" s="76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>
      <c r="B22" s="95" t="s">
        <v>72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AM22" s="3"/>
      <c r="AN22" s="3"/>
    </row>
    <row r="23" spans="1:40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AM23" s="3"/>
      <c r="AN23" s="3"/>
    </row>
    <row r="24" spans="1:40">
      <c r="AM24" s="3"/>
      <c r="AN24" s="3"/>
    </row>
    <row r="25" spans="1:40">
      <c r="AM25" s="3"/>
      <c r="AN25" s="3"/>
    </row>
    <row r="26" spans="1:40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3"/>
      <c r="AN26" s="3"/>
    </row>
    <row r="27" spans="1:40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3"/>
      <c r="AN27" s="3"/>
    </row>
    <row r="28" spans="1:40">
      <c r="AM28" s="3"/>
      <c r="AN28" s="3"/>
    </row>
  </sheetData>
  <mergeCells count="22">
    <mergeCell ref="I4:J4"/>
    <mergeCell ref="A4:A5"/>
    <mergeCell ref="B4:B5"/>
    <mergeCell ref="C4:D4"/>
    <mergeCell ref="E4:F4"/>
    <mergeCell ref="G4:H4"/>
    <mergeCell ref="AI4:AJ4"/>
    <mergeCell ref="AK4:AL4"/>
    <mergeCell ref="AM4:AN4"/>
    <mergeCell ref="B22:N23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U4:V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6"/>
  </sheetPr>
  <dimension ref="A1:AO25"/>
  <sheetViews>
    <sheetView workbookViewId="0">
      <pane xSplit="2" ySplit="5" topLeftCell="C18" activePane="bottomRight" state="frozen"/>
      <selection pane="topRight"/>
      <selection pane="bottomLeft"/>
      <selection pane="bottomRight" activeCell="AM14" sqref="AM14:AN14"/>
    </sheetView>
  </sheetViews>
  <sheetFormatPr defaultRowHeight="12.75"/>
  <cols>
    <col min="1" max="1" width="4" style="35" customWidth="1"/>
    <col min="2" max="2" width="23.7109375" style="35" customWidth="1"/>
    <col min="3" max="6" width="9.7109375" style="35" customWidth="1"/>
    <col min="7" max="7" width="12" style="35" customWidth="1"/>
    <col min="8" max="8" width="11.85546875" style="35" customWidth="1"/>
    <col min="9" max="10" width="10.140625" style="35" bestFit="1" customWidth="1"/>
    <col min="11" max="20" width="9.7109375" style="35" customWidth="1"/>
    <col min="21" max="21" width="11" style="35" customWidth="1"/>
    <col min="22" max="26" width="9.7109375" style="35" customWidth="1"/>
    <col min="27" max="27" width="11" style="35" customWidth="1"/>
    <col min="28" max="28" width="10.42578125" style="35" customWidth="1"/>
    <col min="29" max="38" width="9.7109375" style="35" customWidth="1"/>
    <col min="39" max="39" width="12.7109375" style="35" customWidth="1"/>
    <col min="40" max="40" width="11.85546875" style="35" customWidth="1"/>
    <col min="41" max="41" width="9.140625" style="35"/>
    <col min="42" max="42" width="10.140625" style="35" bestFit="1" customWidth="1"/>
    <col min="43" max="16384" width="9.140625" style="35"/>
  </cols>
  <sheetData>
    <row r="1" spans="1:41" s="25" customFormat="1" ht="16.5" customHeight="1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6"/>
      <c r="W1" s="47"/>
    </row>
    <row r="2" spans="1:41" ht="18.75" customHeight="1">
      <c r="A2" s="30" t="s">
        <v>52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</row>
    <row r="3" spans="1:41" ht="18.75" customHeight="1">
      <c r="A3" s="30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41" ht="94.5" customHeight="1">
      <c r="A4" s="98" t="s">
        <v>0</v>
      </c>
      <c r="B4" s="98" t="s">
        <v>2</v>
      </c>
      <c r="C4" s="96" t="s">
        <v>3</v>
      </c>
      <c r="D4" s="97"/>
      <c r="E4" s="96" t="s">
        <v>27</v>
      </c>
      <c r="F4" s="97"/>
      <c r="G4" s="96" t="s">
        <v>34</v>
      </c>
      <c r="H4" s="97"/>
      <c r="I4" s="96" t="s">
        <v>6</v>
      </c>
      <c r="J4" s="97"/>
      <c r="K4" s="96" t="s">
        <v>35</v>
      </c>
      <c r="L4" s="97"/>
      <c r="M4" s="96" t="s">
        <v>7</v>
      </c>
      <c r="N4" s="97"/>
      <c r="O4" s="96" t="s">
        <v>8</v>
      </c>
      <c r="P4" s="97"/>
      <c r="Q4" s="96" t="s">
        <v>28</v>
      </c>
      <c r="R4" s="97"/>
      <c r="S4" s="96" t="s">
        <v>38</v>
      </c>
      <c r="T4" s="97"/>
      <c r="U4" s="96" t="s">
        <v>29</v>
      </c>
      <c r="V4" s="97"/>
      <c r="W4" s="96" t="s">
        <v>30</v>
      </c>
      <c r="X4" s="97"/>
      <c r="Y4" s="96" t="s">
        <v>9</v>
      </c>
      <c r="Z4" s="97"/>
      <c r="AA4" s="96" t="s">
        <v>31</v>
      </c>
      <c r="AB4" s="97"/>
      <c r="AC4" s="96" t="s">
        <v>10</v>
      </c>
      <c r="AD4" s="97"/>
      <c r="AE4" s="96" t="s">
        <v>11</v>
      </c>
      <c r="AF4" s="97"/>
      <c r="AG4" s="96" t="s">
        <v>12</v>
      </c>
      <c r="AH4" s="97"/>
      <c r="AI4" s="96" t="s">
        <v>32</v>
      </c>
      <c r="AJ4" s="97"/>
      <c r="AK4" s="96" t="s">
        <v>13</v>
      </c>
      <c r="AL4" s="97"/>
      <c r="AM4" s="96" t="s">
        <v>14</v>
      </c>
      <c r="AN4" s="97"/>
    </row>
    <row r="5" spans="1:41" ht="39.950000000000003" customHeight="1">
      <c r="A5" s="99"/>
      <c r="B5" s="99"/>
      <c r="C5" s="32" t="s">
        <v>16</v>
      </c>
      <c r="D5" s="32" t="s">
        <v>17</v>
      </c>
      <c r="E5" s="32" t="s">
        <v>16</v>
      </c>
      <c r="F5" s="32" t="s">
        <v>17</v>
      </c>
      <c r="G5" s="32" t="s">
        <v>16</v>
      </c>
      <c r="H5" s="32" t="s">
        <v>17</v>
      </c>
      <c r="I5" s="32" t="s">
        <v>16</v>
      </c>
      <c r="J5" s="32" t="s">
        <v>17</v>
      </c>
      <c r="K5" s="32" t="s">
        <v>16</v>
      </c>
      <c r="L5" s="32" t="s">
        <v>17</v>
      </c>
      <c r="M5" s="32" t="s">
        <v>16</v>
      </c>
      <c r="N5" s="32" t="s">
        <v>17</v>
      </c>
      <c r="O5" s="32" t="s">
        <v>16</v>
      </c>
      <c r="P5" s="32" t="s">
        <v>17</v>
      </c>
      <c r="Q5" s="32" t="s">
        <v>16</v>
      </c>
      <c r="R5" s="32" t="s">
        <v>17</v>
      </c>
      <c r="S5" s="32" t="s">
        <v>16</v>
      </c>
      <c r="T5" s="32" t="s">
        <v>17</v>
      </c>
      <c r="U5" s="32" t="s">
        <v>16</v>
      </c>
      <c r="V5" s="32" t="s">
        <v>17</v>
      </c>
      <c r="W5" s="32" t="s">
        <v>16</v>
      </c>
      <c r="X5" s="32" t="s">
        <v>17</v>
      </c>
      <c r="Y5" s="32" t="s">
        <v>16</v>
      </c>
      <c r="Z5" s="32" t="s">
        <v>17</v>
      </c>
      <c r="AA5" s="32" t="s">
        <v>16</v>
      </c>
      <c r="AB5" s="32" t="s">
        <v>17</v>
      </c>
      <c r="AC5" s="32" t="s">
        <v>16</v>
      </c>
      <c r="AD5" s="32" t="s">
        <v>17</v>
      </c>
      <c r="AE5" s="32" t="s">
        <v>16</v>
      </c>
      <c r="AF5" s="32" t="s">
        <v>17</v>
      </c>
      <c r="AG5" s="32" t="s">
        <v>16</v>
      </c>
      <c r="AH5" s="32" t="s">
        <v>17</v>
      </c>
      <c r="AI5" s="32" t="s">
        <v>16</v>
      </c>
      <c r="AJ5" s="32" t="s">
        <v>17</v>
      </c>
      <c r="AK5" s="32" t="s">
        <v>16</v>
      </c>
      <c r="AL5" s="32" t="s">
        <v>17</v>
      </c>
      <c r="AM5" s="32" t="s">
        <v>16</v>
      </c>
      <c r="AN5" s="32" t="s">
        <v>17</v>
      </c>
    </row>
    <row r="6" spans="1:41" customFormat="1" ht="43.5" customHeight="1">
      <c r="A6" s="82">
        <v>1</v>
      </c>
      <c r="B6" s="15" t="s">
        <v>46</v>
      </c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1220247.1599999999</v>
      </c>
      <c r="V6" s="83">
        <v>0</v>
      </c>
      <c r="W6" s="83">
        <v>374812.1</v>
      </c>
      <c r="X6" s="83">
        <v>106747.22</v>
      </c>
      <c r="Y6" s="83">
        <v>0</v>
      </c>
      <c r="Z6" s="83">
        <v>0</v>
      </c>
      <c r="AA6" s="83">
        <v>3465203.57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0</v>
      </c>
      <c r="AH6" s="83">
        <v>0</v>
      </c>
      <c r="AI6" s="83">
        <v>24620.400000000001</v>
      </c>
      <c r="AJ6" s="83">
        <v>0</v>
      </c>
      <c r="AK6" s="83">
        <v>0</v>
      </c>
      <c r="AL6" s="83">
        <v>0</v>
      </c>
      <c r="AM6" s="4">
        <f t="shared" ref="AM6:AM18" si="0">C6+E6+G6+I6+K6+M6+O6+Q6+S6+U6+W6+Y6+AA6+AC6+AE6+AG6+AI6+AK6</f>
        <v>5084883.2300000004</v>
      </c>
      <c r="AN6" s="4">
        <f t="shared" ref="AN6:AN18" si="1">D6+F6+H6+J6+L6+N6+P6+R6+T6+V6+X6+Z6+AB6+AD6+AF6+AH6+AJ6+AL6</f>
        <v>106747.22</v>
      </c>
    </row>
    <row r="7" spans="1:41" customFormat="1" ht="43.5" customHeight="1">
      <c r="A7" s="82">
        <v>2</v>
      </c>
      <c r="B7" s="15" t="s">
        <v>51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52606.212562136992</v>
      </c>
      <c r="AB7" s="83">
        <v>7249.6724340818964</v>
      </c>
      <c r="AC7" s="83">
        <v>95562.563361780834</v>
      </c>
      <c r="AD7" s="83">
        <v>22788.552411246576</v>
      </c>
      <c r="AE7" s="83">
        <v>0</v>
      </c>
      <c r="AF7" s="83">
        <v>0</v>
      </c>
      <c r="AG7" s="83">
        <v>0</v>
      </c>
      <c r="AH7" s="83">
        <v>0</v>
      </c>
      <c r="AI7" s="83">
        <v>8218.0812328767115</v>
      </c>
      <c r="AJ7" s="83">
        <v>758.29823506849323</v>
      </c>
      <c r="AK7" s="83">
        <v>0</v>
      </c>
      <c r="AL7" s="83">
        <v>0</v>
      </c>
      <c r="AM7" s="4">
        <f t="shared" si="0"/>
        <v>156386.85715679455</v>
      </c>
      <c r="AN7" s="4">
        <f t="shared" si="1"/>
        <v>30796.523080396964</v>
      </c>
      <c r="AO7" s="35"/>
    </row>
    <row r="8" spans="1:41" customFormat="1" ht="43.5" customHeight="1">
      <c r="A8" s="82">
        <v>3</v>
      </c>
      <c r="B8" s="15" t="s">
        <v>42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13239.472527472526</v>
      </c>
      <c r="R8" s="83">
        <v>9278.5125274725251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1864.7480417355371</v>
      </c>
      <c r="AB8" s="83">
        <v>54.25</v>
      </c>
      <c r="AC8" s="83">
        <v>1398.2602227272728</v>
      </c>
      <c r="AD8" s="83">
        <v>54.25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4">
        <f t="shared" si="0"/>
        <v>16502.480791935333</v>
      </c>
      <c r="AN8" s="4">
        <f t="shared" si="1"/>
        <v>9387.0125274725251</v>
      </c>
    </row>
    <row r="9" spans="1:41" customFormat="1" ht="43.5" customHeight="1">
      <c r="A9" s="82">
        <v>4</v>
      </c>
      <c r="B9" s="15" t="s">
        <v>40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3578.6101926393276</v>
      </c>
      <c r="L9" s="83">
        <v>2470.0648876942732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1553.6792682119199</v>
      </c>
      <c r="AJ9" s="83">
        <v>466.10378046357579</v>
      </c>
      <c r="AK9" s="83">
        <v>0</v>
      </c>
      <c r="AL9" s="83">
        <v>0</v>
      </c>
      <c r="AM9" s="4">
        <f t="shared" si="0"/>
        <v>5132.289460851247</v>
      </c>
      <c r="AN9" s="4">
        <f t="shared" si="1"/>
        <v>2936.168668157849</v>
      </c>
    </row>
    <row r="10" spans="1:41" customFormat="1" ht="43.5" customHeight="1">
      <c r="A10" s="82">
        <v>5</v>
      </c>
      <c r="B10" s="15" t="s">
        <v>41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4">
        <f t="shared" si="0"/>
        <v>0</v>
      </c>
      <c r="AN10" s="4">
        <f t="shared" si="1"/>
        <v>0</v>
      </c>
    </row>
    <row r="11" spans="1:41" customFormat="1" ht="43.5" customHeight="1">
      <c r="A11" s="82">
        <v>6</v>
      </c>
      <c r="B11" s="15" t="s">
        <v>47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4">
        <f t="shared" si="0"/>
        <v>0</v>
      </c>
      <c r="AN11" s="4">
        <f t="shared" si="1"/>
        <v>0</v>
      </c>
    </row>
    <row r="12" spans="1:41" customFormat="1" ht="43.5" customHeight="1">
      <c r="A12" s="82">
        <v>7</v>
      </c>
      <c r="B12" s="15" t="s">
        <v>44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4">
        <f t="shared" si="0"/>
        <v>0</v>
      </c>
      <c r="AN12" s="4">
        <f t="shared" si="1"/>
        <v>0</v>
      </c>
    </row>
    <row r="13" spans="1:41" customFormat="1" ht="43.5" customHeight="1">
      <c r="A13" s="82">
        <v>8</v>
      </c>
      <c r="B13" s="15" t="s">
        <v>43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4">
        <f t="shared" si="0"/>
        <v>0</v>
      </c>
      <c r="AN13" s="4">
        <f t="shared" si="1"/>
        <v>0</v>
      </c>
    </row>
    <row r="14" spans="1:41" customFormat="1" ht="43.5" customHeight="1">
      <c r="A14" s="82">
        <v>9</v>
      </c>
      <c r="B14" s="15" t="s">
        <v>39</v>
      </c>
      <c r="C14" s="83">
        <v>0</v>
      </c>
      <c r="D14" s="83">
        <v>0</v>
      </c>
      <c r="E14" s="83">
        <v>68.353029000000006</v>
      </c>
      <c r="F14" s="83">
        <v>68.353029000000006</v>
      </c>
      <c r="G14" s="83">
        <v>60.694024999999996</v>
      </c>
      <c r="H14" s="83">
        <v>60.694024999999996</v>
      </c>
      <c r="I14" s="83">
        <v>0</v>
      </c>
      <c r="J14" s="83">
        <v>0</v>
      </c>
      <c r="K14" s="83">
        <v>1099.8653859999999</v>
      </c>
      <c r="L14" s="83">
        <v>1099.8653859999999</v>
      </c>
      <c r="M14" s="83">
        <v>179.59217100000001</v>
      </c>
      <c r="N14" s="83">
        <v>179.59217100000001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6100.2213699999993</v>
      </c>
      <c r="AB14" s="83">
        <v>1528.4351579999998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4">
        <f t="shared" si="0"/>
        <v>7508.7259809999996</v>
      </c>
      <c r="AN14" s="4">
        <f t="shared" si="1"/>
        <v>2936.9397689999996</v>
      </c>
    </row>
    <row r="15" spans="1:41" customFormat="1" ht="43.5" customHeight="1">
      <c r="A15" s="82">
        <v>10</v>
      </c>
      <c r="B15" s="15" t="s">
        <v>48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4">
        <f t="shared" si="0"/>
        <v>0</v>
      </c>
      <c r="AN15" s="4">
        <f t="shared" si="1"/>
        <v>0</v>
      </c>
    </row>
    <row r="16" spans="1:41" customFormat="1" ht="43.5" customHeight="1">
      <c r="A16" s="82">
        <v>11</v>
      </c>
      <c r="B16" s="15" t="s">
        <v>50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4">
        <f t="shared" si="0"/>
        <v>0</v>
      </c>
      <c r="AN16" s="4">
        <f t="shared" si="1"/>
        <v>0</v>
      </c>
    </row>
    <row r="17" spans="1:40" customFormat="1" ht="43.5" customHeight="1">
      <c r="A17" s="82">
        <v>12</v>
      </c>
      <c r="B17" s="15" t="s">
        <v>49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4">
        <f t="shared" si="0"/>
        <v>0</v>
      </c>
      <c r="AN17" s="4">
        <f t="shared" si="1"/>
        <v>0</v>
      </c>
    </row>
    <row r="18" spans="1:40" customFormat="1" ht="43.5" customHeight="1">
      <c r="A18" s="82">
        <v>13</v>
      </c>
      <c r="B18" s="15" t="s">
        <v>45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4">
        <f t="shared" si="0"/>
        <v>0</v>
      </c>
      <c r="AN18" s="4">
        <f t="shared" si="1"/>
        <v>0</v>
      </c>
    </row>
    <row r="19" spans="1:40" ht="15">
      <c r="A19" s="36"/>
      <c r="B19" s="14" t="s">
        <v>1</v>
      </c>
      <c r="C19" s="13">
        <f t="shared" ref="C19:AN19" si="2">SUM(C6:C18)</f>
        <v>0</v>
      </c>
      <c r="D19" s="13">
        <f t="shared" si="2"/>
        <v>0</v>
      </c>
      <c r="E19" s="13">
        <f t="shared" si="2"/>
        <v>68.353029000000006</v>
      </c>
      <c r="F19" s="13">
        <f t="shared" si="2"/>
        <v>68.353029000000006</v>
      </c>
      <c r="G19" s="13">
        <f t="shared" si="2"/>
        <v>60.694024999999996</v>
      </c>
      <c r="H19" s="13">
        <f t="shared" si="2"/>
        <v>60.694024999999996</v>
      </c>
      <c r="I19" s="13">
        <f t="shared" si="2"/>
        <v>0</v>
      </c>
      <c r="J19" s="13">
        <f t="shared" si="2"/>
        <v>0</v>
      </c>
      <c r="K19" s="13">
        <f t="shared" si="2"/>
        <v>4678.4755786393271</v>
      </c>
      <c r="L19" s="13">
        <f t="shared" si="2"/>
        <v>3569.9302736942732</v>
      </c>
      <c r="M19" s="13">
        <f t="shared" si="2"/>
        <v>179.59217100000001</v>
      </c>
      <c r="N19" s="13">
        <f t="shared" si="2"/>
        <v>179.59217100000001</v>
      </c>
      <c r="O19" s="13">
        <f t="shared" si="2"/>
        <v>0</v>
      </c>
      <c r="P19" s="13">
        <f t="shared" si="2"/>
        <v>0</v>
      </c>
      <c r="Q19" s="13">
        <f t="shared" si="2"/>
        <v>13239.472527472526</v>
      </c>
      <c r="R19" s="13">
        <f t="shared" si="2"/>
        <v>9278.5125274725251</v>
      </c>
      <c r="S19" s="13">
        <f t="shared" si="2"/>
        <v>0</v>
      </c>
      <c r="T19" s="13">
        <f t="shared" si="2"/>
        <v>0</v>
      </c>
      <c r="U19" s="13">
        <f t="shared" si="2"/>
        <v>1220247.1599999999</v>
      </c>
      <c r="V19" s="13">
        <f t="shared" si="2"/>
        <v>0</v>
      </c>
      <c r="W19" s="13">
        <f t="shared" si="2"/>
        <v>374812.1</v>
      </c>
      <c r="X19" s="13">
        <f t="shared" si="2"/>
        <v>106747.22</v>
      </c>
      <c r="Y19" s="13">
        <f t="shared" si="2"/>
        <v>0</v>
      </c>
      <c r="Z19" s="13">
        <f t="shared" si="2"/>
        <v>0</v>
      </c>
      <c r="AA19" s="13">
        <f t="shared" si="2"/>
        <v>3525774.7519738721</v>
      </c>
      <c r="AB19" s="13">
        <f t="shared" si="2"/>
        <v>8832.3575920818967</v>
      </c>
      <c r="AC19" s="13">
        <f t="shared" si="2"/>
        <v>96960.823584508107</v>
      </c>
      <c r="AD19" s="13">
        <f t="shared" si="2"/>
        <v>22842.802411246576</v>
      </c>
      <c r="AE19" s="13">
        <f t="shared" si="2"/>
        <v>0</v>
      </c>
      <c r="AF19" s="13">
        <f t="shared" si="2"/>
        <v>0</v>
      </c>
      <c r="AG19" s="13">
        <f t="shared" si="2"/>
        <v>0</v>
      </c>
      <c r="AH19" s="13">
        <f t="shared" si="2"/>
        <v>0</v>
      </c>
      <c r="AI19" s="13">
        <f t="shared" si="2"/>
        <v>34392.160501088634</v>
      </c>
      <c r="AJ19" s="13">
        <f t="shared" si="2"/>
        <v>1224.4020155320691</v>
      </c>
      <c r="AK19" s="13">
        <f t="shared" si="2"/>
        <v>0</v>
      </c>
      <c r="AL19" s="13">
        <f t="shared" si="2"/>
        <v>0</v>
      </c>
      <c r="AM19" s="13">
        <f t="shared" si="2"/>
        <v>5270413.5833905814</v>
      </c>
      <c r="AN19" s="13">
        <f t="shared" si="2"/>
        <v>152803.86404502732</v>
      </c>
    </row>
    <row r="21" spans="1:40" ht="13.5">
      <c r="B21" s="24" t="s">
        <v>15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AM21" s="38"/>
      <c r="AN21" s="38"/>
    </row>
    <row r="22" spans="1:40">
      <c r="B22" s="95" t="s">
        <v>75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40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AM23" s="38"/>
      <c r="AN23" s="38"/>
    </row>
    <row r="24" spans="1:40" ht="13.5">
      <c r="B24" s="24" t="s">
        <v>18</v>
      </c>
      <c r="C24" s="25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40" ht="13.5">
      <c r="B25" s="24" t="s">
        <v>19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</sheetData>
  <mergeCells count="23">
    <mergeCell ref="A1:N1"/>
    <mergeCell ref="A4:A5"/>
    <mergeCell ref="B4:B5"/>
    <mergeCell ref="C4:D4"/>
    <mergeCell ref="E4:F4"/>
    <mergeCell ref="G4:H4"/>
    <mergeCell ref="I4:J4"/>
    <mergeCell ref="K4:L4"/>
    <mergeCell ref="M4:N4"/>
    <mergeCell ref="AM4:AN4"/>
    <mergeCell ref="B22:N23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51"/>
  </sheetPr>
  <dimension ref="A1:AN43"/>
  <sheetViews>
    <sheetView workbookViewId="0">
      <pane xSplit="2" ySplit="6" topLeftCell="C22" activePane="bottomRight" state="frozen"/>
      <selection pane="topRight"/>
      <selection pane="bottomLeft"/>
      <selection pane="bottomRight" activeCell="N10" sqref="N10"/>
    </sheetView>
  </sheetViews>
  <sheetFormatPr defaultRowHeight="12.75"/>
  <cols>
    <col min="1" max="1" width="4.42578125" style="35" customWidth="1"/>
    <col min="2" max="2" width="29.28515625" style="35" customWidth="1"/>
    <col min="3" max="6" width="9.7109375" style="35" customWidth="1"/>
    <col min="7" max="7" width="11.28515625" style="35" customWidth="1"/>
    <col min="8" max="8" width="10.42578125" style="35" customWidth="1"/>
    <col min="9" max="38" width="9.7109375" style="35" customWidth="1"/>
    <col min="39" max="39" width="12" style="35" customWidth="1"/>
    <col min="40" max="40" width="10.140625" style="35" customWidth="1"/>
    <col min="41" max="16384" width="9.140625" style="35"/>
  </cols>
  <sheetData>
    <row r="1" spans="1:40" s="25" customFormat="1" ht="13.5">
      <c r="A1" s="102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23"/>
      <c r="N1" s="23"/>
      <c r="O1" s="23"/>
      <c r="P1" s="23"/>
      <c r="Q1" s="23"/>
      <c r="R1" s="23"/>
      <c r="S1" s="23"/>
    </row>
    <row r="2" spans="1:40">
      <c r="A2" s="102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40" ht="19.5" customHeight="1">
      <c r="A3" s="30" t="s">
        <v>52</v>
      </c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5"/>
    </row>
    <row r="4" spans="1:40" ht="19.5" customHeight="1">
      <c r="A4" s="30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40" ht="102.75" customHeight="1">
      <c r="A5" s="98" t="s">
        <v>0</v>
      </c>
      <c r="B5" s="98" t="s">
        <v>2</v>
      </c>
      <c r="C5" s="96" t="s">
        <v>3</v>
      </c>
      <c r="D5" s="97"/>
      <c r="E5" s="96" t="s">
        <v>27</v>
      </c>
      <c r="F5" s="97"/>
      <c r="G5" s="96" t="s">
        <v>34</v>
      </c>
      <c r="H5" s="97"/>
      <c r="I5" s="96" t="s">
        <v>6</v>
      </c>
      <c r="J5" s="97"/>
      <c r="K5" s="96" t="s">
        <v>35</v>
      </c>
      <c r="L5" s="97"/>
      <c r="M5" s="96" t="s">
        <v>7</v>
      </c>
      <c r="N5" s="97"/>
      <c r="O5" s="96" t="s">
        <v>8</v>
      </c>
      <c r="P5" s="97"/>
      <c r="Q5" s="96" t="s">
        <v>28</v>
      </c>
      <c r="R5" s="97"/>
      <c r="S5" s="96" t="s">
        <v>38</v>
      </c>
      <c r="T5" s="97"/>
      <c r="U5" s="96" t="s">
        <v>29</v>
      </c>
      <c r="V5" s="97"/>
      <c r="W5" s="96" t="s">
        <v>30</v>
      </c>
      <c r="X5" s="97"/>
      <c r="Y5" s="96" t="s">
        <v>9</v>
      </c>
      <c r="Z5" s="97"/>
      <c r="AA5" s="96" t="s">
        <v>31</v>
      </c>
      <c r="AB5" s="97"/>
      <c r="AC5" s="96" t="s">
        <v>10</v>
      </c>
      <c r="AD5" s="97"/>
      <c r="AE5" s="96" t="s">
        <v>11</v>
      </c>
      <c r="AF5" s="97"/>
      <c r="AG5" s="96" t="s">
        <v>12</v>
      </c>
      <c r="AH5" s="97"/>
      <c r="AI5" s="96" t="s">
        <v>32</v>
      </c>
      <c r="AJ5" s="97"/>
      <c r="AK5" s="96" t="s">
        <v>13</v>
      </c>
      <c r="AL5" s="97"/>
      <c r="AM5" s="96" t="s">
        <v>14</v>
      </c>
      <c r="AN5" s="97"/>
    </row>
    <row r="6" spans="1:40" ht="45" customHeight="1">
      <c r="A6" s="99"/>
      <c r="B6" s="99"/>
      <c r="C6" s="32" t="s">
        <v>20</v>
      </c>
      <c r="D6" s="32" t="s">
        <v>21</v>
      </c>
      <c r="E6" s="32" t="s">
        <v>20</v>
      </c>
      <c r="F6" s="32" t="s">
        <v>21</v>
      </c>
      <c r="G6" s="32" t="s">
        <v>20</v>
      </c>
      <c r="H6" s="32" t="s">
        <v>21</v>
      </c>
      <c r="I6" s="32" t="s">
        <v>20</v>
      </c>
      <c r="J6" s="32" t="s">
        <v>21</v>
      </c>
      <c r="K6" s="32" t="s">
        <v>20</v>
      </c>
      <c r="L6" s="32" t="s">
        <v>21</v>
      </c>
      <c r="M6" s="32" t="s">
        <v>20</v>
      </c>
      <c r="N6" s="32" t="s">
        <v>21</v>
      </c>
      <c r="O6" s="32" t="s">
        <v>20</v>
      </c>
      <c r="P6" s="32" t="s">
        <v>21</v>
      </c>
      <c r="Q6" s="32" t="s">
        <v>20</v>
      </c>
      <c r="R6" s="32" t="s">
        <v>21</v>
      </c>
      <c r="S6" s="32" t="s">
        <v>20</v>
      </c>
      <c r="T6" s="32" t="s">
        <v>21</v>
      </c>
      <c r="U6" s="32" t="s">
        <v>20</v>
      </c>
      <c r="V6" s="32" t="s">
        <v>21</v>
      </c>
      <c r="W6" s="32" t="s">
        <v>20</v>
      </c>
      <c r="X6" s="32" t="s">
        <v>21</v>
      </c>
      <c r="Y6" s="32" t="s">
        <v>20</v>
      </c>
      <c r="Z6" s="32" t="s">
        <v>21</v>
      </c>
      <c r="AA6" s="32" t="s">
        <v>20</v>
      </c>
      <c r="AB6" s="32" t="s">
        <v>21</v>
      </c>
      <c r="AC6" s="32" t="s">
        <v>20</v>
      </c>
      <c r="AD6" s="32" t="s">
        <v>21</v>
      </c>
      <c r="AE6" s="32" t="s">
        <v>20</v>
      </c>
      <c r="AF6" s="32" t="s">
        <v>21</v>
      </c>
      <c r="AG6" s="32" t="s">
        <v>20</v>
      </c>
      <c r="AH6" s="32" t="s">
        <v>21</v>
      </c>
      <c r="AI6" s="32" t="s">
        <v>20</v>
      </c>
      <c r="AJ6" s="32" t="s">
        <v>21</v>
      </c>
      <c r="AK6" s="32" t="s">
        <v>20</v>
      </c>
      <c r="AL6" s="32" t="s">
        <v>21</v>
      </c>
      <c r="AM6" s="32" t="s">
        <v>20</v>
      </c>
      <c r="AN6" s="32" t="s">
        <v>21</v>
      </c>
    </row>
    <row r="7" spans="1:40" ht="42" customHeight="1">
      <c r="A7" s="82">
        <v>1</v>
      </c>
      <c r="B7" s="15" t="s">
        <v>46</v>
      </c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0</v>
      </c>
      <c r="AJ7" s="83">
        <v>0</v>
      </c>
      <c r="AK7" s="83">
        <v>0</v>
      </c>
      <c r="AL7" s="83">
        <v>0</v>
      </c>
      <c r="AM7" s="4">
        <f t="shared" ref="AM7:AN19" si="0">C7+E7+G7+I7+K7+M7+O7+Q7+S7+U7+W7+Y7+AA7+AC7+AE7+AG7+AI7+AK7</f>
        <v>0</v>
      </c>
      <c r="AN7" s="4">
        <f t="shared" si="0"/>
        <v>0</v>
      </c>
    </row>
    <row r="8" spans="1:40" ht="42" customHeight="1">
      <c r="A8" s="82">
        <v>2</v>
      </c>
      <c r="B8" s="15" t="s">
        <v>51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4">
        <f t="shared" si="0"/>
        <v>0</v>
      </c>
      <c r="AN8" s="4">
        <f t="shared" si="0"/>
        <v>0</v>
      </c>
    </row>
    <row r="9" spans="1:40" ht="42" customHeight="1">
      <c r="A9" s="82">
        <v>3</v>
      </c>
      <c r="B9" s="15" t="s">
        <v>42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4">
        <f t="shared" si="0"/>
        <v>0</v>
      </c>
      <c r="AN9" s="4">
        <f t="shared" si="0"/>
        <v>0</v>
      </c>
    </row>
    <row r="10" spans="1:40" ht="42" customHeight="1">
      <c r="A10" s="82">
        <v>4</v>
      </c>
      <c r="B10" s="15" t="s">
        <v>40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4">
        <f t="shared" si="0"/>
        <v>0</v>
      </c>
      <c r="AN10" s="4">
        <f t="shared" si="0"/>
        <v>0</v>
      </c>
    </row>
    <row r="11" spans="1:40" ht="42" customHeight="1">
      <c r="A11" s="82">
        <v>5</v>
      </c>
      <c r="B11" s="15" t="s">
        <v>41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4">
        <f t="shared" si="0"/>
        <v>0</v>
      </c>
      <c r="AN11" s="4">
        <f t="shared" si="0"/>
        <v>0</v>
      </c>
    </row>
    <row r="12" spans="1:40" ht="42" customHeight="1">
      <c r="A12" s="82">
        <v>6</v>
      </c>
      <c r="B12" s="15" t="s">
        <v>47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4">
        <f t="shared" si="0"/>
        <v>0</v>
      </c>
      <c r="AN12" s="4">
        <f t="shared" si="0"/>
        <v>0</v>
      </c>
    </row>
    <row r="13" spans="1:40" ht="42" customHeight="1">
      <c r="A13" s="82">
        <v>7</v>
      </c>
      <c r="B13" s="15" t="s">
        <v>44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4">
        <f t="shared" si="0"/>
        <v>0</v>
      </c>
      <c r="AN13" s="4">
        <f t="shared" si="0"/>
        <v>0</v>
      </c>
    </row>
    <row r="14" spans="1:40" ht="42" customHeight="1">
      <c r="A14" s="82">
        <v>8</v>
      </c>
      <c r="B14" s="15" t="s">
        <v>43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4">
        <f t="shared" si="0"/>
        <v>0</v>
      </c>
      <c r="AN14" s="4">
        <f t="shared" si="0"/>
        <v>0</v>
      </c>
    </row>
    <row r="15" spans="1:40" ht="42" customHeight="1">
      <c r="A15" s="82">
        <v>9</v>
      </c>
      <c r="B15" s="15" t="s">
        <v>39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4">
        <f t="shared" si="0"/>
        <v>0</v>
      </c>
      <c r="AN15" s="4">
        <f t="shared" si="0"/>
        <v>0</v>
      </c>
    </row>
    <row r="16" spans="1:40" ht="42" customHeight="1">
      <c r="A16" s="82">
        <v>10</v>
      </c>
      <c r="B16" s="15" t="s">
        <v>48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4">
        <f t="shared" si="0"/>
        <v>0</v>
      </c>
      <c r="AN16" s="4">
        <f t="shared" si="0"/>
        <v>0</v>
      </c>
    </row>
    <row r="17" spans="1:40" ht="42" customHeight="1">
      <c r="A17" s="82">
        <v>11</v>
      </c>
      <c r="B17" s="15" t="s">
        <v>50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4">
        <f t="shared" si="0"/>
        <v>0</v>
      </c>
      <c r="AN17" s="4">
        <f t="shared" si="0"/>
        <v>0</v>
      </c>
    </row>
    <row r="18" spans="1:40" ht="42" customHeight="1">
      <c r="A18" s="82">
        <v>12</v>
      </c>
      <c r="B18" s="15" t="s">
        <v>49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0</v>
      </c>
      <c r="AM18" s="4">
        <f t="shared" si="0"/>
        <v>0</v>
      </c>
      <c r="AN18" s="4">
        <f t="shared" si="0"/>
        <v>0</v>
      </c>
    </row>
    <row r="19" spans="1:40" ht="42" customHeight="1">
      <c r="A19" s="82">
        <v>13</v>
      </c>
      <c r="B19" s="15" t="s">
        <v>45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4">
        <f t="shared" si="0"/>
        <v>0</v>
      </c>
      <c r="AN19" s="4">
        <f t="shared" si="0"/>
        <v>0</v>
      </c>
    </row>
    <row r="20" spans="1:40" ht="15">
      <c r="A20" s="36"/>
      <c r="B20" s="14" t="s">
        <v>1</v>
      </c>
      <c r="C20" s="13">
        <f t="shared" ref="C20:AN20" si="1">SUM(C7:C19)</f>
        <v>0</v>
      </c>
      <c r="D20" s="13">
        <f t="shared" si="1"/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3">
        <f t="shared" si="1"/>
        <v>0</v>
      </c>
      <c r="K20" s="13">
        <f t="shared" si="1"/>
        <v>0</v>
      </c>
      <c r="L20" s="13">
        <f t="shared" si="1"/>
        <v>0</v>
      </c>
      <c r="M20" s="13">
        <f t="shared" si="1"/>
        <v>0</v>
      </c>
      <c r="N20" s="13">
        <f t="shared" si="1"/>
        <v>0</v>
      </c>
      <c r="O20" s="13">
        <f t="shared" si="1"/>
        <v>0</v>
      </c>
      <c r="P20" s="13">
        <f t="shared" si="1"/>
        <v>0</v>
      </c>
      <c r="Q20" s="13">
        <f t="shared" si="1"/>
        <v>0</v>
      </c>
      <c r="R20" s="13">
        <f t="shared" si="1"/>
        <v>0</v>
      </c>
      <c r="S20" s="13">
        <f t="shared" si="1"/>
        <v>0</v>
      </c>
      <c r="T20" s="13">
        <f t="shared" si="1"/>
        <v>0</v>
      </c>
      <c r="U20" s="13">
        <f t="shared" si="1"/>
        <v>0</v>
      </c>
      <c r="V20" s="13">
        <f t="shared" si="1"/>
        <v>0</v>
      </c>
      <c r="W20" s="13">
        <f t="shared" si="1"/>
        <v>0</v>
      </c>
      <c r="X20" s="13">
        <f t="shared" si="1"/>
        <v>0</v>
      </c>
      <c r="Y20" s="13">
        <f t="shared" si="1"/>
        <v>0</v>
      </c>
      <c r="Z20" s="13">
        <f t="shared" si="1"/>
        <v>0</v>
      </c>
      <c r="AA20" s="13">
        <f t="shared" si="1"/>
        <v>0</v>
      </c>
      <c r="AB20" s="13">
        <f t="shared" si="1"/>
        <v>0</v>
      </c>
      <c r="AC20" s="13">
        <f t="shared" si="1"/>
        <v>0</v>
      </c>
      <c r="AD20" s="13">
        <f t="shared" si="1"/>
        <v>0</v>
      </c>
      <c r="AE20" s="13">
        <f t="shared" si="1"/>
        <v>0</v>
      </c>
      <c r="AF20" s="13">
        <f t="shared" si="1"/>
        <v>0</v>
      </c>
      <c r="AG20" s="13">
        <f t="shared" si="1"/>
        <v>0</v>
      </c>
      <c r="AH20" s="13">
        <f t="shared" si="1"/>
        <v>0</v>
      </c>
      <c r="AI20" s="13">
        <f t="shared" si="1"/>
        <v>0</v>
      </c>
      <c r="AJ20" s="13">
        <f t="shared" si="1"/>
        <v>0</v>
      </c>
      <c r="AK20" s="13">
        <f t="shared" si="1"/>
        <v>0</v>
      </c>
      <c r="AL20" s="13">
        <f t="shared" si="1"/>
        <v>0</v>
      </c>
      <c r="AM20" s="13">
        <f t="shared" si="1"/>
        <v>0</v>
      </c>
      <c r="AN20" s="13">
        <f t="shared" si="1"/>
        <v>0</v>
      </c>
    </row>
    <row r="21" spans="1:40" ht="15">
      <c r="A21" s="44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17.25" customHeight="1">
      <c r="B22" s="24" t="s">
        <v>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AM22" s="88"/>
      <c r="AN22" s="88"/>
    </row>
    <row r="23" spans="1:40" ht="17.25" customHeight="1">
      <c r="B23" s="95" t="s">
        <v>74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40" ht="17.25" customHeight="1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AM24" s="89"/>
      <c r="AN24" s="89"/>
    </row>
    <row r="25" spans="1:40" ht="17.25" customHeight="1">
      <c r="B25" s="24" t="s">
        <v>22</v>
      </c>
      <c r="C25" s="2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AM25" s="38"/>
    </row>
    <row r="26" spans="1:40" ht="17.25" customHeight="1">
      <c r="B26" s="24" t="s">
        <v>23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40" ht="17.25" customHeight="1"/>
    <row r="28" spans="1:40" ht="17.25" customHeight="1"/>
    <row r="29" spans="1:40" ht="17.25" customHeight="1"/>
    <row r="30" spans="1:40" ht="17.25" customHeight="1"/>
    <row r="31" spans="1:40" ht="17.25" customHeight="1"/>
    <row r="32" spans="1:40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</sheetData>
  <mergeCells count="24">
    <mergeCell ref="A1:L1"/>
    <mergeCell ref="A2:L2"/>
    <mergeCell ref="A5:A6"/>
    <mergeCell ref="B5:B6"/>
    <mergeCell ref="C5:D5"/>
    <mergeCell ref="E5:F5"/>
    <mergeCell ref="G5:H5"/>
    <mergeCell ref="I5:J5"/>
    <mergeCell ref="K5:L5"/>
    <mergeCell ref="AK5:AL5"/>
    <mergeCell ref="AM5:AN5"/>
    <mergeCell ref="B23:N24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</mergeCells>
  <pageMargins left="0.15748031496062992" right="0.15748031496062992" top="0.19685039370078741" bottom="0.19685039370078741" header="0.31496062992125984" footer="0.1968503937007874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პოლისების რაოდენობა</vt:lpstr>
      <vt:lpstr>სატ. საშუალებათა რაოდენობა</vt:lpstr>
      <vt:lpstr>პრემიები(დაზღვევა)</vt:lpstr>
      <vt:lpstr>გამომუშავებული პრემია(დაზღვევა)</vt:lpstr>
      <vt:lpstr>ზარალები(დაზღვევა)</vt:lpstr>
      <vt:lpstr>ბაზრის სტრუქტურა(დაზღვევა)</vt:lpstr>
      <vt:lpstr>პრემიები(მიღებული გადაზღვევა)</vt:lpstr>
      <vt:lpstr>გამომუშავებული პრემია(მიღ. გად)</vt:lpstr>
      <vt:lpstr>ზარალები(მიღებული გადაზღვევა)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Zviad Chincharauli</dc:creator>
  <cp:lastModifiedBy>gio</cp:lastModifiedBy>
  <cp:lastPrinted>2013-03-25T13:33:55Z</cp:lastPrinted>
  <dcterms:created xsi:type="dcterms:W3CDTF">1996-10-14T23:33:28Z</dcterms:created>
  <dcterms:modified xsi:type="dcterms:W3CDTF">2013-10-07T12:39:45Z</dcterms:modified>
</cp:coreProperties>
</file>